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Ex1.xml" ContentType="application/vnd.ms-office.chartex+xml"/>
  <Override PartName="/xl/charts/style2.xml" ContentType="application/vnd.ms-office.chartstyle+xml"/>
  <Override PartName="/xl/charts/colors2.xml" ContentType="application/vnd.ms-office.chartcolorstyle+xml"/>
  <Override PartName="/xl/charts/chart2.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28"/>
  <workbookPr defaultThemeVersion="166925"/>
  <mc:AlternateContent xmlns:mc="http://schemas.openxmlformats.org/markup-compatibility/2006">
    <mc:Choice Requires="x15">
      <x15ac:absPath xmlns:x15ac="http://schemas.microsoft.com/office/spreadsheetml/2010/11/ac" url="/Users/paul/Downloads/"/>
    </mc:Choice>
  </mc:AlternateContent>
  <xr:revisionPtr revIDLastSave="0" documentId="8_{39405B10-03A4-FE4D-A87E-F12B85D3C819}" xr6:coauthVersionLast="47" xr6:coauthVersionMax="47" xr10:uidLastSave="{00000000-0000-0000-0000-000000000000}"/>
  <bookViews>
    <workbookView xWindow="17900" yWindow="500" windowWidth="44780" windowHeight="30800" activeTab="1" xr2:uid="{369F4255-B872-F64D-ADD9-C180E5410B33}"/>
  </bookViews>
  <sheets>
    <sheet name="Overview and Charts" sheetId="3" r:id="rId1"/>
    <sheet name="Controls and Grades" sheetId="1" r:id="rId2"/>
    <sheet name="Scoring" sheetId="2" r:id="rId3"/>
  </sheets>
  <definedNames>
    <definedName name="_xlchart.v1.0" hidden="1">Scoring!$A$18:$B$42</definedName>
    <definedName name="_xlchart.v1.1" hidden="1">Scoring!$C$18:$C$42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12" i="1" l="1" a="1"/>
  <c r="K12" i="1" s="1"/>
  <c r="K57" i="1" a="1"/>
  <c r="K57" i="1" s="1"/>
  <c r="F67" i="1"/>
  <c r="F68" i="1"/>
  <c r="F69" i="1"/>
  <c r="F66" i="1"/>
  <c r="F58" i="1"/>
  <c r="F59" i="1"/>
  <c r="F60" i="1"/>
  <c r="F61" i="1"/>
  <c r="F62" i="1"/>
  <c r="F63" i="1"/>
  <c r="F64" i="1"/>
  <c r="F57" i="1"/>
  <c r="F55" i="1"/>
  <c r="F50" i="1"/>
  <c r="F51" i="1"/>
  <c r="F52" i="1"/>
  <c r="F53" i="1"/>
  <c r="F54" i="1"/>
  <c r="F49" i="1"/>
  <c r="F13" i="1"/>
  <c r="F14" i="1"/>
  <c r="F15" i="1"/>
  <c r="F16" i="1"/>
  <c r="F17" i="1"/>
  <c r="F18" i="1"/>
  <c r="F19" i="1"/>
  <c r="F20" i="1"/>
  <c r="F21" i="1"/>
  <c r="F22" i="1"/>
  <c r="F23" i="1"/>
  <c r="F24" i="1"/>
  <c r="F25" i="1"/>
  <c r="F26" i="1"/>
  <c r="F27" i="1"/>
  <c r="F28" i="1"/>
  <c r="F29" i="1"/>
  <c r="F30" i="1"/>
  <c r="F31" i="1"/>
  <c r="F32" i="1"/>
  <c r="F33" i="1"/>
  <c r="F34" i="1"/>
  <c r="F35" i="1"/>
  <c r="F36" i="1"/>
  <c r="F37" i="1"/>
  <c r="F38" i="1"/>
  <c r="F39" i="1"/>
  <c r="F40" i="1"/>
  <c r="F41" i="1"/>
  <c r="F42" i="1"/>
  <c r="F43" i="1"/>
  <c r="F44" i="1"/>
  <c r="F45" i="1"/>
  <c r="F46" i="1"/>
  <c r="F47" i="1"/>
  <c r="F12" i="1"/>
  <c r="F3" i="1"/>
  <c r="F4" i="1"/>
  <c r="F5" i="1"/>
  <c r="F6" i="1"/>
  <c r="F7" i="1"/>
  <c r="F8" i="1"/>
  <c r="F9" i="1"/>
  <c r="F10" i="1"/>
  <c r="F2" i="1"/>
  <c r="G49" i="2"/>
  <c r="G48" i="2"/>
  <c r="G47" i="2"/>
  <c r="K66" i="1" l="1" a="1"/>
  <c r="K66" i="1" s="1"/>
  <c r="C14" i="2" s="1"/>
  <c r="K49" i="1" a="1"/>
  <c r="K49" i="1" s="1"/>
  <c r="K2" i="1" a="1"/>
  <c r="K2" i="1" s="1"/>
  <c r="C23" i="2"/>
  <c r="C41" i="2"/>
  <c r="C40" i="2"/>
  <c r="C39" i="2"/>
  <c r="C42" i="2"/>
  <c r="C38" i="2"/>
  <c r="C33" i="2"/>
  <c r="C34" i="2"/>
  <c r="C37" i="2"/>
  <c r="C36" i="2"/>
  <c r="C35" i="2"/>
  <c r="C27" i="2"/>
  <c r="C26" i="2"/>
  <c r="C25" i="2"/>
  <c r="C24" i="2"/>
  <c r="E47" i="2"/>
  <c r="D47" i="2"/>
  <c r="C47" i="2"/>
  <c r="B47" i="2"/>
  <c r="F47" i="2"/>
  <c r="E49" i="2"/>
  <c r="C49" i="2"/>
  <c r="B49" i="2"/>
  <c r="F49" i="2"/>
  <c r="D49" i="2"/>
  <c r="C31" i="2"/>
  <c r="C30" i="2"/>
  <c r="C29" i="2"/>
  <c r="C28" i="2"/>
  <c r="C32" i="2"/>
  <c r="C19" i="2"/>
  <c r="C22" i="2"/>
  <c r="E48" i="2"/>
  <c r="F48" i="2"/>
  <c r="C20" i="2"/>
  <c r="C18" i="2"/>
  <c r="D48" i="2"/>
  <c r="C48" i="2"/>
  <c r="B48" i="2"/>
  <c r="C21" i="2"/>
  <c r="B10" i="2" a="1"/>
  <c r="B10" i="2" s="1"/>
  <c r="B14" i="2" a="1"/>
  <c r="B14" i="2" s="1"/>
  <c r="B11" i="2" a="1"/>
  <c r="B11" i="2" s="1"/>
  <c r="B12" i="2" a="1"/>
  <c r="B12" i="2" s="1"/>
  <c r="B13" i="2" a="1"/>
  <c r="B13" i="2" s="1"/>
  <c r="C13" i="2"/>
  <c r="C12" i="2"/>
  <c r="C11" i="2"/>
  <c r="C10" i="2"/>
  <c r="D14" i="2" l="1"/>
  <c r="C50" i="2"/>
  <c r="F50" i="2"/>
  <c r="B50" i="2"/>
  <c r="E50" i="2"/>
  <c r="D50" i="2"/>
  <c r="D12" i="2"/>
  <c r="D13" i="2"/>
  <c r="D11" i="2"/>
  <c r="D10"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<sst xmlns="http://schemas.openxmlformats.org/spreadsheetml/2006/main" count="361" uniqueCount="177">
  <si>
    <t>Identify</t>
  </si>
  <si>
    <t>Enforce egress controls to limit or prohibit direct outbound access for systems where there is no business or technical need for such connectivity.</t>
  </si>
  <si>
    <t>Perform periodic reviews to ensure that only the minimum necessary access is permitted related to exposed services, partner connections, and client VPN connections.</t>
  </si>
  <si>
    <t>Ensure that ransomware-detection capabilities in particular generate mandatory rapid-response actions regardless of the source of alert (IDS/IPS, AV/EDR, etc.) and generate a ticket.</t>
  </si>
  <si>
    <t>Respond</t>
  </si>
  <si>
    <t>Ensure that there is an accurate and current incident response process that is distributed to essential team members, and that has been practiced/drilled, ideally including a large-scale ransomware scenario.</t>
  </si>
  <si>
    <t xml:space="preserve">Task a subset of likely incident response leaders and key participants with completion of the freely available NIMS ICS 100 and ICS 200 certifications to gain familiarity with NIMS ICS-based response methods. </t>
  </si>
  <si>
    <t>Perform inventories and refreshes of prepared incident response support material (response kits, contact information, service readiness reviews, etc.) at least biannually.</t>
  </si>
  <si>
    <t>Recover</t>
  </si>
  <si>
    <t>Detect</t>
  </si>
  <si>
    <t>Protect</t>
  </si>
  <si>
    <t>RSP-1</t>
  </si>
  <si>
    <t>RSP-2</t>
  </si>
  <si>
    <t>RSP-3</t>
  </si>
  <si>
    <t>RSP-4</t>
  </si>
  <si>
    <t>RSP-5</t>
  </si>
  <si>
    <t>RSP-6</t>
  </si>
  <si>
    <t>RSP-7</t>
  </si>
  <si>
    <t>REC-1</t>
  </si>
  <si>
    <t>PRO-1</t>
  </si>
  <si>
    <t>PRO-2</t>
  </si>
  <si>
    <t>PRO-3</t>
  </si>
  <si>
    <t>PRO-4</t>
  </si>
  <si>
    <t>PRO-5</t>
  </si>
  <si>
    <t>PRO-6</t>
  </si>
  <si>
    <t>PRO-7</t>
  </si>
  <si>
    <t>PRO-8</t>
  </si>
  <si>
    <t>PRO-9</t>
  </si>
  <si>
    <t>PRO-10</t>
  </si>
  <si>
    <t>PRO-11</t>
  </si>
  <si>
    <t>PRO-12</t>
  </si>
  <si>
    <t>PRO-13</t>
  </si>
  <si>
    <t>PRO-14</t>
  </si>
  <si>
    <t>PRO-15</t>
  </si>
  <si>
    <t>PRO-16</t>
  </si>
  <si>
    <t>PRO-17</t>
  </si>
  <si>
    <t>PRO-18</t>
  </si>
  <si>
    <t>PRO-19</t>
  </si>
  <si>
    <t>PRO-20</t>
  </si>
  <si>
    <t>PRO-21</t>
  </si>
  <si>
    <t>PRO-22</t>
  </si>
  <si>
    <t>PRO-23</t>
  </si>
  <si>
    <t>PRO-24</t>
  </si>
  <si>
    <t>PRO-25</t>
  </si>
  <si>
    <t>IDN-1</t>
  </si>
  <si>
    <t>IDN-2</t>
  </si>
  <si>
    <t>IDN-3</t>
  </si>
  <si>
    <t>IDN-4</t>
  </si>
  <si>
    <t>IDN-5</t>
  </si>
  <si>
    <t>IDN-6</t>
  </si>
  <si>
    <t>Control Type</t>
  </si>
  <si>
    <t>Backup &amp; Recovery Survivability</t>
  </si>
  <si>
    <t>ID</t>
  </si>
  <si>
    <t>Function</t>
  </si>
  <si>
    <t>Function Grade</t>
  </si>
  <si>
    <t>Control Grade</t>
  </si>
  <si>
    <t>High Coverage / Good Capabilities</t>
  </si>
  <si>
    <t xml:space="preserve">Moderate Coverage / Some Capabilities </t>
  </si>
  <si>
    <t>Limited Coverage / Few Capabilities</t>
  </si>
  <si>
    <t>Critical Coverage Gaps / No Capabilities</t>
  </si>
  <si>
    <t>Complete Coverage / Strong Capabilities</t>
  </si>
  <si>
    <t>F</t>
  </si>
  <si>
    <t>D</t>
  </si>
  <si>
    <t>C</t>
  </si>
  <si>
    <t>B</t>
  </si>
  <si>
    <t>A</t>
  </si>
  <si>
    <t>Radar Chart</t>
  </si>
  <si>
    <t>Totals</t>
  </si>
  <si>
    <t>Column Chart</t>
  </si>
  <si>
    <t>Sunburst Chart</t>
  </si>
  <si>
    <t>IDN-*</t>
  </si>
  <si>
    <t>DET-*</t>
  </si>
  <si>
    <t>REC-*</t>
  </si>
  <si>
    <t>RSP-*</t>
  </si>
  <si>
    <t>PRO-*</t>
  </si>
  <si>
    <t>PRO-27</t>
  </si>
  <si>
    <t>Control Status</t>
  </si>
  <si>
    <t>Control Detail</t>
  </si>
  <si>
    <t>Plan, Inventory &amp; Process Maintenance</t>
  </si>
  <si>
    <t>Threat Monitoring, Mitigation &amp; Reduction</t>
  </si>
  <si>
    <t>RESPOND                                  RESPOND                                  RESPOND</t>
  </si>
  <si>
    <t>RECOVER</t>
  </si>
  <si>
    <t>PRO-28</t>
  </si>
  <si>
    <t xml:space="preserve">Enforce separation of duties and account hygiene practices in all environments. </t>
  </si>
  <si>
    <t>Prohibit access to management systems, control planes, or cloud consoles using unmanaged or personal devices.</t>
  </si>
  <si>
    <t>REC-2</t>
  </si>
  <si>
    <t>Ensure that environment-level backup recovery methods are tested at least quarterly, including both local and cloud recovery methods (as defined in disaster recovery and business continuity planning).</t>
  </si>
  <si>
    <t>Where applicable (primarily cloud services), use object lock protection policies or equivalent immutability protection to prevent unauthorized modification of backup data within mandatory retention windows.</t>
  </si>
  <si>
    <t>Comments</t>
  </si>
  <si>
    <t>Recommendations</t>
  </si>
  <si>
    <t>Priority</t>
  </si>
  <si>
    <t>Cost / Effort</t>
  </si>
  <si>
    <t>Pri / Cost / Effort Ratings</t>
  </si>
  <si>
    <t>Low</t>
  </si>
  <si>
    <t>Moderate</t>
  </si>
  <si>
    <t>High</t>
  </si>
  <si>
    <t>Incorporate scenario planning for a complete environment ransomware event, such that all systems and services, including backup systems and software, and production cloud environments, are unavailable.</t>
  </si>
  <si>
    <t>Ensure that all systems are protected by a centrally managed antivirus platform, ideally coupled with EDR capabilities that include behavioral assessment and threat-mitigation capabilities. EDR protection should apply to client, server, and cloud server (where supported) systems.</t>
  </si>
  <si>
    <t>IDN-7</t>
  </si>
  <si>
    <t>IDN-8</t>
  </si>
  <si>
    <t>PRO-26</t>
  </si>
  <si>
    <t>PRO-29</t>
  </si>
  <si>
    <t>PRO-30</t>
  </si>
  <si>
    <t>PRO-31</t>
  </si>
  <si>
    <t>PRO-32</t>
  </si>
  <si>
    <t>PRO-33</t>
  </si>
  <si>
    <t>PRO-34</t>
  </si>
  <si>
    <t>PRO-35</t>
  </si>
  <si>
    <t>REC-3</t>
  </si>
  <si>
    <t>REC-4</t>
  </si>
  <si>
    <t>Vigilantly patch backup software and supporting operating systems and customer-managed cloud systems/services.</t>
  </si>
  <si>
    <t xml:space="preserve">Ensure that all off-site backups have sufficient controls in place to prevent unauthorized modification or removal in the event of control failures within the primary operating and backup environment. </t>
  </si>
  <si>
    <t>Store organization-managed physical backup copies, secret archives, key exports, or other sensitive data in a secured facility with appropriate access controls, climate controls, and independence from primary storage facilities or single personnel.</t>
  </si>
  <si>
    <t>Ensure that all cloud and on-premises environments have current diagrams and documentation stored in highly available locations (with their own backup and recovery plans).</t>
  </si>
  <si>
    <t>RSP-8</t>
  </si>
  <si>
    <t>Limit broad access right keys and secrets in favor of granular service- and role-specific access credentials.</t>
  </si>
  <si>
    <t>Require at least weekly (and potentially more frequently based on organizational risk profiles) replication of data from cloud environments to an alternative cloud provider or on-premises location.</t>
  </si>
  <si>
    <t>PROTECT                                  PROTECT                                  PROTECT                                  PROTECT                                  PROTECT                                  PROTECT                                  PROTECT                                  PROTECT                                  PROTECT                                  PROTECT</t>
  </si>
  <si>
    <t>IDENTIFY                                  IDENTIFY                                  IDENTIFY</t>
  </si>
  <si>
    <t>DETECT                                 DETECT</t>
  </si>
  <si>
    <t>DET-1</t>
  </si>
  <si>
    <t>DET-2</t>
  </si>
  <si>
    <t>DET-3</t>
  </si>
  <si>
    <t>DET-4</t>
  </si>
  <si>
    <t>DET-5</t>
  </si>
  <si>
    <t>DET-6</t>
  </si>
  <si>
    <t>DET-7</t>
  </si>
  <si>
    <t>PRO-36</t>
  </si>
  <si>
    <t>Use a malicious DNS blocking and/or egress firewall or web proxy service for all external queries and access attempts to minimize the threat of compromise due to visiting known malicious sites, as well as to render command &amp; control traffic less likely to succeed.</t>
  </si>
  <si>
    <t>IDN-9</t>
  </si>
  <si>
    <t>Ensure that an accurate inventory of systems, services, and data assets is maintained in all environments (including cloud) and that an up-to-date copy of this inventory is maintained outside of the environment being protected.</t>
  </si>
  <si>
    <t>Ensure that appropriate threat and risk assessment activities have been performed to help identify control weaknesses or gaps in across functions relative to production business processes and data.</t>
  </si>
  <si>
    <t>Ensure that data with privacy, compliance, or other regulatory protections that may result in adverse effects to the organization (even if the data is recoverable) are protected with sufficient controls based on organizational risk planning.</t>
  </si>
  <si>
    <t>Understand the level of risk introduced by partners with elevated levels of connectivity to the organization, including cloud environment access, and ensure that suitable “quick disconnect” plans exist to mitigate or prevent spread of threats associated with partner compromise.</t>
  </si>
  <si>
    <t>To enable proactive vulnerability mitigation based on vendor announcements and patch or workaround releases, ensure that vendor alerts are subscribed to for systems and services handling production data or workloads. At a minimum, all exposed systems/services and perimeter infrastructure must be included.</t>
  </si>
  <si>
    <t>Incorporate code supply chain and dependency risk analysis into periodic (at least biannual) ransomware recovery reviews.</t>
  </si>
  <si>
    <t>Perform periodic reviews (and apply a similar review process to new initiatives) to ensure cloud environments are designed and implemented in accordance with best practice cloud architecture recommendations.</t>
  </si>
  <si>
    <t>Ensure that risk management and modeling practices contemplate ransomware (or general outages) in cloud services—both service/platform and business functions—at the availability zone, region, and provider level.</t>
  </si>
  <si>
    <t xml:space="preserve">Operate a comprehensive patch management program that addresses all devices, systems, appliances, software, and other equipment—anything network connected or connectable—in the environment, including cloud appliances and customer-managed systems. </t>
  </si>
  <si>
    <t>Ensure that network-based IDS/IPS solutions are in place in all environments (cloud and on-premises) to monitor traffic related to production assets for concerns or threats.</t>
  </si>
  <si>
    <t>Require multi-factor authentication for access (including RDP access on internal networks) to backup management tooling and cloud controls, backup servers, backup applications.</t>
  </si>
  <si>
    <t>Deploy host-based intrusion detection and prevention capabilities on high-risk/critical assets, including clients deemed appropriate based on risk.</t>
  </si>
  <si>
    <t>Enforce periodic data retention procedures to remove data that is retained past its defined retention period, thus reducing risk and minimizing recovery efforts (by reducing extraneous data/replication bandwidth).</t>
  </si>
  <si>
    <t>Enforce segmentation and traffic filtering between higher-risk production assets handling sensitive data and other resources in the environment to allow the absolute minimum access necessary.</t>
  </si>
  <si>
    <t>Enforce strict key/credential lifetime controls, and mandate regular key and secret rotation.</t>
  </si>
  <si>
    <t>Use managed KMS solutions or similar secret management tools instead of homegrown methods to protect sensitive key material.</t>
  </si>
  <si>
    <t>Implement proactive threat detection and alerting capabilities for cloud and on-premises environments (SIEMs, AWS Guard Duty, Azure/Microsoft Defender, etc.).</t>
  </si>
  <si>
    <t>Use unique accounts for cloud storage (files or object storage), on-disk data access, and for modification of backup data on backup infrastructure and services. Decouple accounts from storage where those accounts could be compromised and used to pivot and weaken backup protection controls.</t>
  </si>
  <si>
    <t xml:space="preserve">Prohibit general users and elevated privilege users without a business need from accessing (not to mention writing or modifying) data in locations where backups are stored. </t>
  </si>
  <si>
    <t>When not in use, take offline or unmount data volumes storing backup data. In cloud environments, move inactive backup data to strongly protected cold storage service locations.</t>
  </si>
  <si>
    <t>Segment and protect organization-managed backup infrastructure and tools from general network access, and do not present SMB/CIFS shares to networks (including administrative shares). This includes isolating network-based storage connectivity.</t>
  </si>
  <si>
    <r>
      <t xml:space="preserve">Enforce role-based access controls to manage access to cloud backup data and object storage, limiting access and the number of users to the </t>
    </r>
    <r>
      <rPr>
        <i/>
        <sz val="12"/>
        <color theme="1"/>
        <rFont val="Calibri"/>
        <family val="2"/>
        <scheme val="minor"/>
      </rPr>
      <t>absolute minimum necessary.</t>
    </r>
  </si>
  <si>
    <t>Include point-in-time recovery options for backups that span at least several week and month periods (a single, most-recent backup is generally not considered sufficient).</t>
  </si>
  <si>
    <t>To limit access to backup infrastructure services (and therefore risk), create backups by pulling from, versus pushing to, backup/storage infrastructure where possible.</t>
  </si>
  <si>
    <t>Configure snapshots, volume shadow copies, and other relevant cloud platform or system-level controls, which may provide additional recovery options in some scenarios.</t>
  </si>
  <si>
    <t>Ensure that some form of longer-term, last resort recovery path or capability for production data and data with defined retention requirements exists as a secondary (and lower preference) option to the most recent backups.</t>
  </si>
  <si>
    <t>Store cloud storage backups and/or replication data in a manner that completely separates logical controls and access from the primary environment. Access should be bound to a service layer and occur over a secure transport, and storage must leverage a mechanism to provide time-based immutability of written data for at least 30 days. Technologies such as object storage with immutability protection can be used to meet this objective.</t>
  </si>
  <si>
    <t>Perform quarterly reviews to verify that all production assets are protected by air-gapped backups or equivalents such as immutability policy enforcement in cloud services.</t>
  </si>
  <si>
    <t>Periodically inventory data for criticality, and cross-check with current backup procedures to verify inclusion, on at least a monthly basis.</t>
  </si>
  <si>
    <t xml:space="preserve">Where backups are encrypted, maintain decryption keys in a secure location with no dependency on environment access, and ideally in multiple locations, with one off-site location. </t>
  </si>
  <si>
    <t>Similar to encryption keys, maintain a reasonable amount of “bootstrap” software and license key information in an isolated environment/location to support more rapid recovery in the event of a significant ransomware event.</t>
  </si>
  <si>
    <t>Depending on recovery time and point objectives (RTOs and RPOs), ensure an appropriate amount of cold spare infrastructure exists to better position the organization to tolerate adverse events. This is likely to include some amount of server, storage, and client compute capability.</t>
  </si>
  <si>
    <t>Ensure that procedures exist and that there is tracking of performance of those procedures for core security monitoring functions (critical system log reviews, vulnerability announcements, patch compliance, AV/EDR alerts, IDS/IPS alerts, backup failures, etc.).</t>
  </si>
  <si>
    <t>Require that production backup failures create a ticket that requires human intervention.</t>
  </si>
  <si>
    <t>Require monthly audits and reporting of local, cloud, cross-cloud, and off-cloud backups.</t>
  </si>
  <si>
    <t>At least monthly, perform full-network vulnerability scans to identify gaps in patch compliance.</t>
  </si>
  <si>
    <t>Ensure that alerts are configured for all access to critical backup service and data protection layers by interactive means (RDP, etc.).</t>
  </si>
  <si>
    <t>To support incident recovery efforts, document key contact information in an out-of-band channel to the environment the response would be for.</t>
  </si>
  <si>
    <t>To support rapid response efforts by vendors and support teams, maintain out-of-band records of critical account numbers and vendor contacts.</t>
  </si>
  <si>
    <t>Define starting point/references for scalable response structures based on the National Incident Management System Incident Command System (NIMS ICS) structure.</t>
  </si>
  <si>
    <t>Pre-establish a lightweight secondary business communication service using separate domains, accounts, and passwords (i.e., completely separate from the production environment). This is advisable as a low-cost and quick-to-scale readiness method, but it depends on organizational size, complexity, methods of work (local/remote), RTOs, and RPOs. For example, if an organization uses M365, this would result in creating a separate tenant with a different DNS domain. 
This environment would be used to coordinate recovery and restoration efforts. Including chat functionality such as Teams or Slack is advised.</t>
  </si>
  <si>
    <t>Verify that cloud environments are supported by detailed infrastructure-as-code and rebuild scripts, stored in external repositories (external to the environments they support), with availability provisions considered for likely outages and events.</t>
  </si>
  <si>
    <t>Ensure that cross-cloud and/or off-cloud recovery testing is performed at least biannually (recovering to alternative providers, or to on-premises devices and systems).</t>
  </si>
  <si>
    <t>Prepare an incident go bag(s) for organizational incident response. Often supported by or based on an incident response kit, this should include online tools, services, or platforms that can facilitate improved incident response coordination, in addition to things such as Wi-Fi hotspots, two-way radios, or other suitable equipment based on incident response planning.</t>
  </si>
  <si>
    <r>
      <rPr>
        <b/>
        <sz val="24"/>
        <color theme="1"/>
        <rFont val="Calibri (Body)"/>
      </rPr>
      <t xml:space="preserve">Rule4 Ransomware Readiness Tool 
</t>
    </r>
    <r>
      <rPr>
        <i/>
        <sz val="16"/>
        <color theme="1"/>
        <rFont val="Calibri (Body)"/>
      </rPr>
      <t>Overview</t>
    </r>
    <r>
      <rPr>
        <b/>
        <sz val="12"/>
        <color theme="1"/>
        <rFont val="Calibri (Body)"/>
      </rPr>
      <t xml:space="preserve">
</t>
    </r>
    <r>
      <rPr>
        <sz val="12"/>
        <color theme="1"/>
        <rFont val="Calibri (Body)"/>
      </rPr>
      <t>This tool is intended to serve as a guide to general ransomware readiness by providing grade-based assessments on a scale specifically developed for this tool. Controls are referenced in relation to the NIST Cybersecurity Framework (CSF) functions, but are not intended to be explicit mappings to the CSF. The Control ID, Control Type, and Control Detail columns provide a set of controls that when operated at a high level of maturity should help to greatly reduce both the likelihood and impact of a ransomware event. Controls are classified as one of three general types, which are:</t>
    </r>
    <r>
      <rPr>
        <b/>
        <sz val="12"/>
        <color theme="1"/>
        <rFont val="Calibri (Body)"/>
      </rPr>
      <t xml:space="preserve">
 - Plan, Inventory &amp; Process Maintenance: </t>
    </r>
    <r>
      <rPr>
        <sz val="12"/>
        <color theme="1"/>
        <rFont val="Calibri (Body)"/>
      </rPr>
      <t>Controls and mechanisms to reduce ransomware risk tied to preparation and planning</t>
    </r>
    <r>
      <rPr>
        <b/>
        <sz val="12"/>
        <color theme="1"/>
        <rFont val="Calibri (Body)"/>
      </rPr>
      <t xml:space="preserve">
 - Threat Monitoring, Mitigation &amp; Reduction: </t>
    </r>
    <r>
      <rPr>
        <sz val="12"/>
        <color theme="1"/>
        <rFont val="Calibri (Body)"/>
      </rPr>
      <t>Controls intended to reduce or identify and react to threats common to ransomware</t>
    </r>
    <r>
      <rPr>
        <b/>
        <sz val="12"/>
        <color theme="1"/>
        <rFont val="Calibri (Body)"/>
      </rPr>
      <t xml:space="preserve">
 - Backup &amp; Recovery Survivability: </t>
    </r>
    <r>
      <rPr>
        <sz val="12"/>
        <color theme="1"/>
        <rFont val="Calibri (Body)"/>
      </rPr>
      <t xml:space="preserve">Controls that are closely coupled with backup solution design and operation to reduce ransomware risk
</t>
    </r>
    <r>
      <rPr>
        <b/>
        <sz val="12"/>
        <color theme="1"/>
        <rFont val="Calibri (Body)"/>
      </rPr>
      <t xml:space="preserve">
</t>
    </r>
    <r>
      <rPr>
        <sz val="12"/>
        <color theme="1"/>
        <rFont val="Calibri (Body)"/>
      </rPr>
      <t xml:space="preserve">It is suggested this tool be used as a starting point for organizations, and that they perform their own risk rating and adjustments if deemed appropriate relative to their environment. To use the tool, simply score each yellow cell in the yellow Control Status column (E) in the "Controls and Grades" sheet. Optionally, track comments, recommendations, priority, and remediation cost/effort ratings in columns G thru J.
</t>
    </r>
    <r>
      <rPr>
        <i/>
        <sz val="16"/>
        <color theme="1"/>
        <rFont val="Calibri (Body)"/>
      </rPr>
      <t>Attribution</t>
    </r>
    <r>
      <rPr>
        <sz val="12"/>
        <color theme="1"/>
        <rFont val="Calibri (Body)"/>
      </rPr>
      <t xml:space="preserve">
</t>
    </r>
    <r>
      <rPr>
        <b/>
        <sz val="11"/>
        <color theme="1"/>
        <rFont val="Calibri (Body)"/>
      </rPr>
      <t>© 2023 Rule4, Inc. All rights reserved.</t>
    </r>
    <r>
      <rPr>
        <sz val="11"/>
        <color theme="1"/>
        <rFont val="Calibri (Body)"/>
      </rPr>
      <t xml:space="preserve">
Redistribution and use, with or without modification, </t>
    </r>
    <r>
      <rPr>
        <u/>
        <sz val="11"/>
        <color theme="1"/>
        <rFont val="Calibri (Body)"/>
      </rPr>
      <t>are permitted provided that the following conditions are met</t>
    </r>
    <r>
      <rPr>
        <sz val="11"/>
        <color theme="1"/>
        <rFont val="Calibri (Body)"/>
      </rPr>
      <t>:
  1. Redistributions must retain the above copyright notice, this list of conditions, and the following disclaimer: "THIS TOOL IS PROVIDED BY RULE4 AS IS AND ANY EXPRESS OR IMPLIED WARRANTIES, INCLUDING, BUT NOT LIMITED TO, THE IMPLIED WARRANTIES OF MERCHANTABILITY AND FITNESS FOR A PARTICULAR PURPOSE ARE DISCLAIMED. IN NO EVENT SHALL RULE4 BE LIABLE FOR ANY DIRECT, INDIRECT, INCIDENTAL, SPECIAL, EXEMPLARY, OR CONSEQUENTIAL DAMAGES (INCLUDING, BUT NOT LIMITED TO, PROCUREMENT OF SUBSTITUTE GOODS OR SERVICES; LOSS OF USE, DATA, OR PROFITS; OR BUSINESS INTERRUPTION) HOWEVER CAUSED AND ON ANY THEORY OF LIABILITY, WHETHER IN CONTRACT, STRICT LIABILITY, OR TORT (INCLUDING NEGLIGENCE OR OTHERWISE) ARISING IN ANY WAY OUT OF THE USE OF THIS TOOL, EVEN IF ADVISED OF THE POSSIBILITY OF SUCH DAMAGE."
  2. All advertising materials mentioning features or use of this tool must display the following acknowledgement: "This product includes a tool developed by Rule4."
  3. Neither the name of Rule4 nor the names of its contributors may be used to endorse or promote products derived from this tool without specific prior written permission.</t>
    </r>
  </si>
  <si>
    <t>Not Applicable</t>
  </si>
  <si>
    <t>Test critical security alert and response procedures on a monthly basis using simulated events or no-risk techniques, such as using EICAR's test file: https[:]//www[.]eicar[.]org/download-anti-malware-testfile/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</si>
</sst>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5" x14ac:knownFonts="1">
    <font>
      <sz val="12"/>
      <color theme="1"/>
      <name val="Calibri"/>
      <family val="2"/>
      <scheme val="minor"/>
    </font>
    <font>
      <b/>
      <sz val="12"/>
      <color theme="1"/>
      <name val="Calibri"/>
      <family val="2"/>
      <scheme val="minor"/>
    </font>
    <font>
      <sz val="8"/>
      <name val="Calibri"/>
      <family val="2"/>
      <scheme val="minor"/>
    </font>
    <font>
      <b/>
      <sz val="16"/>
      <color theme="1"/>
      <name val="Calibri"/>
      <family val="2"/>
      <scheme val="minor"/>
    </font>
    <font>
      <b/>
      <sz val="72"/>
      <color theme="0" tint="-4.9989318521683403E-2"/>
      <name val="Calibri"/>
      <family val="2"/>
      <scheme val="minor"/>
    </font>
    <font>
      <b/>
      <sz val="20"/>
      <color theme="0"/>
      <name val="Calibri"/>
      <family val="2"/>
      <scheme val="minor"/>
    </font>
    <font>
      <b/>
      <sz val="22"/>
      <color theme="1" tint="0.34998626667073579"/>
      <name val="Calibri"/>
      <family val="2"/>
      <scheme val="minor"/>
    </font>
    <font>
      <b/>
      <sz val="12"/>
      <color theme="1"/>
      <name val="Calibri (Body)"/>
    </font>
    <font>
      <sz val="12"/>
      <color theme="1"/>
      <name val="Calibri (Body)"/>
    </font>
    <font>
      <b/>
      <sz val="24"/>
      <color theme="1"/>
      <name val="Calibri (Body)"/>
    </font>
    <font>
      <i/>
      <sz val="16"/>
      <color theme="1"/>
      <name val="Calibri (Body)"/>
    </font>
    <font>
      <b/>
      <sz val="11"/>
      <color theme="1"/>
      <name val="Calibri (Body)"/>
    </font>
    <font>
      <sz val="11"/>
      <color theme="1"/>
      <name val="Calibri (Body)"/>
    </font>
    <font>
      <u/>
      <sz val="11"/>
      <color theme="1"/>
      <name val="Calibri (Body)"/>
    </font>
    <font>
      <i/>
      <sz val="12"/>
      <color theme="1"/>
      <name val="Calibri"/>
      <family val="2"/>
      <scheme val="minor"/>
    </font>
  </fonts>
  <fills count="10">
    <fill>
      <patternFill patternType="none"/>
    </fill>
    <fill>
      <patternFill patternType="gray125"/>
    </fill>
    <fill>
      <patternFill patternType="solid">
        <fgColor rgb="FF9B59CD"/>
        <bgColor indexed="64"/>
      </patternFill>
    </fill>
    <fill>
      <patternFill patternType="solid">
        <fgColor rgb="FFFFC000"/>
        <bgColor indexed="64"/>
      </patternFill>
    </fill>
    <fill>
      <patternFill patternType="solid">
        <fgColor rgb="FF92D050"/>
        <bgColor indexed="64"/>
      </patternFill>
    </fill>
    <fill>
      <patternFill patternType="solid">
        <fgColor rgb="FFFC5A51"/>
        <bgColor indexed="64"/>
      </patternFill>
    </fill>
    <fill>
      <patternFill patternType="solid">
        <fgColor theme="2" tint="-0.249977111117893"/>
        <bgColor indexed="64"/>
      </patternFill>
    </fill>
    <fill>
      <patternFill patternType="solid">
        <fgColor rgb="FFFFFF00"/>
        <bgColor indexed="64"/>
      </patternFill>
    </fill>
    <fill>
      <patternFill patternType="solid">
        <fgColor theme="2" tint="-9.9978637043366805E-2"/>
        <bgColor indexed="64"/>
      </patternFill>
    </fill>
    <fill>
      <patternFill patternType="solid">
        <fgColor theme="8"/>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s>
  <cellStyleXfs count="1">
    <xf numFmtId="0" fontId="0" fillId="0" borderId="0"/>
  </cellStyleXfs>
  <cellXfs count="46">
    <xf numFmtId="0" fontId="0" fillId="0" borderId="0" xfId="0"/>
    <xf numFmtId="0" fontId="1" fillId="0" borderId="0" xfId="0" applyFont="1" applyAlignment="1">
      <alignment vertical="top"/>
    </xf>
    <xf numFmtId="0" fontId="0" fillId="0" borderId="0" xfId="0" applyAlignment="1">
      <alignment vertical="top"/>
    </xf>
    <xf numFmtId="0" fontId="0" fillId="0" borderId="0" xfId="0" applyAlignment="1">
      <alignment horizontal="center"/>
    </xf>
    <xf numFmtId="0" fontId="1" fillId="0" borderId="0" xfId="0" applyFont="1"/>
    <xf numFmtId="164" fontId="0" fillId="0" borderId="0" xfId="0" applyNumberFormat="1" applyAlignment="1">
      <alignment horizontal="center"/>
    </xf>
    <xf numFmtId="0" fontId="0" fillId="0" borderId="0" xfId="0" applyAlignment="1">
      <alignment horizontal="left"/>
    </xf>
    <xf numFmtId="0" fontId="0" fillId="7" borderId="1" xfId="0" applyFill="1" applyBorder="1" applyAlignment="1" applyProtection="1">
      <alignment horizontal="center" vertical="top" wrapText="1"/>
      <protection locked="0"/>
    </xf>
    <xf numFmtId="0" fontId="3" fillId="6" borderId="1" xfId="0" applyFont="1" applyFill="1" applyBorder="1" applyAlignment="1">
      <alignment wrapText="1"/>
    </xf>
    <xf numFmtId="0" fontId="3" fillId="6" borderId="1" xfId="0" applyFont="1" applyFill="1" applyBorder="1" applyAlignment="1">
      <alignment horizontal="center" wrapText="1"/>
    </xf>
    <xf numFmtId="0" fontId="3" fillId="6" borderId="1" xfId="0" applyFont="1" applyFill="1" applyBorder="1" applyAlignment="1">
      <alignment horizontal="left" wrapText="1"/>
    </xf>
    <xf numFmtId="0" fontId="1" fillId="0" borderId="1" xfId="0" applyFont="1" applyBorder="1" applyAlignment="1">
      <alignment horizontal="center" vertical="top"/>
    </xf>
    <xf numFmtId="0" fontId="0" fillId="0" borderId="1" xfId="0" applyBorder="1" applyAlignment="1">
      <alignment horizontal="left" vertical="top" wrapText="1"/>
    </xf>
    <xf numFmtId="0" fontId="0" fillId="0" borderId="1" xfId="0" applyBorder="1" applyAlignment="1">
      <alignment vertical="top" wrapText="1"/>
    </xf>
    <xf numFmtId="0" fontId="1" fillId="0" borderId="2" xfId="0" applyFont="1" applyBorder="1" applyAlignment="1">
      <alignment horizontal="center" vertical="top"/>
    </xf>
    <xf numFmtId="0" fontId="0" fillId="0" borderId="2" xfId="0" applyBorder="1" applyAlignment="1">
      <alignment horizontal="left" vertical="top" wrapText="1"/>
    </xf>
    <xf numFmtId="0" fontId="0" fillId="0" borderId="2" xfId="0" applyBorder="1" applyAlignment="1">
      <alignment vertical="top" wrapText="1"/>
    </xf>
    <xf numFmtId="0" fontId="1" fillId="6" borderId="4" xfId="0" applyFont="1" applyFill="1" applyBorder="1" applyAlignment="1">
      <alignment vertical="top"/>
    </xf>
    <xf numFmtId="0" fontId="1" fillId="6" borderId="5" xfId="0" applyFont="1" applyFill="1" applyBorder="1" applyAlignment="1">
      <alignment vertical="top"/>
    </xf>
    <xf numFmtId="0" fontId="1" fillId="0" borderId="3" xfId="0" applyFont="1" applyBorder="1" applyAlignment="1">
      <alignment horizontal="center" vertical="top"/>
    </xf>
    <xf numFmtId="0" fontId="0" fillId="0" borderId="3" xfId="0" applyBorder="1" applyAlignment="1">
      <alignment horizontal="left" vertical="top" wrapText="1"/>
    </xf>
    <xf numFmtId="0" fontId="0" fillId="0" borderId="3" xfId="0" applyBorder="1" applyAlignment="1">
      <alignment vertical="top" wrapText="1"/>
    </xf>
    <xf numFmtId="0" fontId="1" fillId="0" borderId="0" xfId="0" applyFont="1" applyAlignment="1">
      <alignment horizontal="center" vertical="top"/>
    </xf>
    <xf numFmtId="0" fontId="1" fillId="0" borderId="0" xfId="0" applyFont="1" applyAlignment="1">
      <alignment horizontal="left" vertical="top" wrapText="1"/>
    </xf>
    <xf numFmtId="0" fontId="6" fillId="0" borderId="1" xfId="0" applyFont="1" applyBorder="1" applyAlignment="1">
      <alignment horizontal="center" vertical="top"/>
    </xf>
    <xf numFmtId="0" fontId="3" fillId="6" borderId="1" xfId="0" applyFont="1" applyFill="1" applyBorder="1" applyAlignment="1" applyProtection="1">
      <alignment horizontal="center" wrapText="1"/>
      <protection locked="0"/>
    </xf>
    <xf numFmtId="0" fontId="1" fillId="0" borderId="0" xfId="0" applyFont="1" applyAlignment="1" applyProtection="1">
      <alignment vertical="top"/>
      <protection locked="0"/>
    </xf>
    <xf numFmtId="0" fontId="0" fillId="0" borderId="1" xfId="0" applyBorder="1" applyAlignment="1" applyProtection="1">
      <alignment vertical="top" wrapText="1"/>
      <protection locked="0"/>
    </xf>
    <xf numFmtId="0" fontId="0" fillId="0" borderId="0" xfId="0" applyAlignment="1" applyProtection="1">
      <alignment vertical="top"/>
      <protection locked="0"/>
    </xf>
    <xf numFmtId="0" fontId="0" fillId="0" borderId="0" xfId="0" applyProtection="1">
      <protection locked="0"/>
    </xf>
    <xf numFmtId="0" fontId="1" fillId="6" borderId="5" xfId="0" applyFont="1" applyFill="1" applyBorder="1" applyAlignment="1" applyProtection="1">
      <alignment vertical="top"/>
      <protection locked="0"/>
    </xf>
    <xf numFmtId="0" fontId="1" fillId="0" borderId="0" xfId="0" applyFont="1" applyAlignment="1" applyProtection="1">
      <alignment horizontal="center" vertical="top"/>
      <protection locked="0"/>
    </xf>
    <xf numFmtId="0" fontId="0" fillId="0" borderId="0" xfId="0" applyAlignment="1" applyProtection="1">
      <alignment horizontal="center" vertical="top" wrapText="1"/>
      <protection locked="0"/>
    </xf>
    <xf numFmtId="0" fontId="7" fillId="8" borderId="0" xfId="0" applyFont="1" applyFill="1" applyAlignment="1">
      <alignment horizontal="left" vertical="top" wrapText="1"/>
    </xf>
    <xf numFmtId="0" fontId="5" fillId="4" borderId="2" xfId="0" applyFont="1" applyFill="1" applyBorder="1" applyAlignment="1">
      <alignment horizontal="center" vertical="center" textRotation="90"/>
    </xf>
    <xf numFmtId="0" fontId="5" fillId="4" borderId="6" xfId="0" applyFont="1" applyFill="1" applyBorder="1" applyAlignment="1">
      <alignment horizontal="center" vertical="center" textRotation="90"/>
    </xf>
    <xf numFmtId="0" fontId="4" fillId="0" borderId="2" xfId="0" applyFont="1" applyBorder="1" applyAlignment="1">
      <alignment horizontal="center" vertical="top"/>
    </xf>
    <xf numFmtId="0" fontId="4" fillId="0" borderId="6" xfId="0" applyFont="1" applyBorder="1" applyAlignment="1">
      <alignment horizontal="center" vertical="top"/>
    </xf>
    <xf numFmtId="0" fontId="5" fillId="5" borderId="1" xfId="0" applyFont="1" applyFill="1" applyBorder="1" applyAlignment="1">
      <alignment horizontal="center" vertical="center" textRotation="90"/>
    </xf>
    <xf numFmtId="0" fontId="5" fillId="9" borderId="1" xfId="0" applyFont="1" applyFill="1" applyBorder="1" applyAlignment="1">
      <alignment horizontal="center" vertical="center" textRotation="90"/>
    </xf>
    <xf numFmtId="0" fontId="5" fillId="9" borderId="2" xfId="0" applyFont="1" applyFill="1" applyBorder="1" applyAlignment="1">
      <alignment horizontal="center" vertical="center" textRotation="90"/>
    </xf>
    <xf numFmtId="0" fontId="5" fillId="2" borderId="3" xfId="0" applyFont="1" applyFill="1" applyBorder="1" applyAlignment="1">
      <alignment horizontal="center" vertical="center" textRotation="90"/>
    </xf>
    <xf numFmtId="0" fontId="5" fillId="2" borderId="1" xfId="0" applyFont="1" applyFill="1" applyBorder="1" applyAlignment="1">
      <alignment horizontal="center" vertical="center" textRotation="90"/>
    </xf>
    <xf numFmtId="0" fontId="5" fillId="3" borderId="1" xfId="0" applyFont="1" applyFill="1" applyBorder="1" applyAlignment="1">
      <alignment horizontal="center" vertical="center" textRotation="90"/>
    </xf>
    <xf numFmtId="0" fontId="4" fillId="0" borderId="1" xfId="0" applyFont="1" applyBorder="1" applyAlignment="1">
      <alignment horizontal="center" vertical="top"/>
    </xf>
    <xf numFmtId="0" fontId="4" fillId="0" borderId="3" xfId="0" applyFont="1" applyBorder="1" applyAlignment="1">
      <alignment horizontal="center" vertical="top"/>
    </xf>
  </cellXfs>
  <cellStyles count="1">
    <cellStyle name="Normal" xfId="0" builtinId="0"/>
  </cellStyles>
  <dxfs count="25">
    <dxf>
      <font>
        <color theme="0"/>
      </font>
      <fill>
        <patternFill>
          <bgColor theme="9" tint="0.39994506668294322"/>
        </patternFill>
      </fill>
    </dxf>
    <dxf>
      <font>
        <color theme="0"/>
      </font>
      <fill>
        <patternFill>
          <bgColor theme="7" tint="0.39994506668294322"/>
        </patternFill>
      </fill>
    </dxf>
    <dxf>
      <font>
        <color theme="0"/>
      </font>
      <fill>
        <patternFill>
          <bgColor rgb="FFFFA222"/>
        </patternFill>
      </fill>
    </dxf>
    <dxf>
      <font>
        <color theme="0"/>
      </font>
      <fill>
        <patternFill>
          <bgColor rgb="FFF64941"/>
        </patternFill>
      </fill>
    </dxf>
    <dxf>
      <font>
        <color theme="0"/>
      </font>
      <fill>
        <patternFill>
          <bgColor rgb="FFDA0CFF"/>
        </patternFill>
      </fill>
    </dxf>
    <dxf>
      <font>
        <color theme="0"/>
      </font>
      <fill>
        <patternFill>
          <bgColor theme="9" tint="0.39994506668294322"/>
        </patternFill>
      </fill>
    </dxf>
    <dxf>
      <font>
        <color theme="0"/>
      </font>
      <fill>
        <patternFill>
          <bgColor theme="7" tint="0.39994506668294322"/>
        </patternFill>
      </fill>
    </dxf>
    <dxf>
      <font>
        <color theme="0"/>
      </font>
      <fill>
        <patternFill>
          <bgColor rgb="FFFFA222"/>
        </patternFill>
      </fill>
    </dxf>
    <dxf>
      <font>
        <color theme="0"/>
      </font>
      <fill>
        <patternFill>
          <bgColor rgb="FFF64941"/>
        </patternFill>
      </fill>
    </dxf>
    <dxf>
      <font>
        <color theme="0"/>
      </font>
      <fill>
        <patternFill>
          <bgColor rgb="FFDA0CFF"/>
        </patternFill>
      </fill>
    </dxf>
    <dxf>
      <font>
        <color theme="0"/>
      </font>
      <fill>
        <patternFill>
          <bgColor theme="9" tint="0.39994506668294322"/>
        </patternFill>
      </fill>
    </dxf>
    <dxf>
      <font>
        <color theme="0"/>
      </font>
      <fill>
        <patternFill>
          <bgColor theme="7" tint="0.39994506668294322"/>
        </patternFill>
      </fill>
    </dxf>
    <dxf>
      <font>
        <color theme="0"/>
      </font>
      <fill>
        <patternFill>
          <bgColor rgb="FFFFA222"/>
        </patternFill>
      </fill>
    </dxf>
    <dxf>
      <font>
        <color theme="0"/>
      </font>
      <fill>
        <patternFill>
          <bgColor rgb="FFF64941"/>
        </patternFill>
      </fill>
    </dxf>
    <dxf>
      <font>
        <color theme="0"/>
      </font>
      <fill>
        <patternFill>
          <bgColor rgb="FFDA0CFF"/>
        </patternFill>
      </fill>
    </dxf>
    <dxf>
      <font>
        <color theme="0"/>
      </font>
      <fill>
        <patternFill>
          <bgColor theme="9" tint="0.39994506668294322"/>
        </patternFill>
      </fill>
    </dxf>
    <dxf>
      <font>
        <color theme="0"/>
      </font>
      <fill>
        <patternFill>
          <bgColor theme="7" tint="0.39994506668294322"/>
        </patternFill>
      </fill>
    </dxf>
    <dxf>
      <font>
        <color theme="0"/>
      </font>
      <fill>
        <patternFill>
          <bgColor rgb="FFFFA222"/>
        </patternFill>
      </fill>
    </dxf>
    <dxf>
      <font>
        <color theme="0"/>
      </font>
      <fill>
        <patternFill>
          <bgColor rgb="FFF64941"/>
        </patternFill>
      </fill>
    </dxf>
    <dxf>
      <font>
        <color theme="0"/>
      </font>
      <fill>
        <patternFill>
          <bgColor rgb="FFDA0CFF"/>
        </patternFill>
      </fill>
    </dxf>
    <dxf>
      <font>
        <color theme="0"/>
      </font>
      <fill>
        <patternFill>
          <bgColor theme="9" tint="0.39994506668294322"/>
        </patternFill>
      </fill>
    </dxf>
    <dxf>
      <font>
        <color theme="0"/>
      </font>
      <fill>
        <patternFill>
          <bgColor theme="7" tint="0.39994506668294322"/>
        </patternFill>
      </fill>
    </dxf>
    <dxf>
      <font>
        <color theme="0"/>
      </font>
      <fill>
        <patternFill>
          <bgColor rgb="FFFFA222"/>
        </patternFill>
      </fill>
    </dxf>
    <dxf>
      <font>
        <color theme="0"/>
      </font>
      <fill>
        <patternFill>
          <bgColor rgb="FFF64941"/>
        </patternFill>
      </fill>
    </dxf>
    <dxf>
      <font>
        <color theme="0"/>
      </font>
      <fill>
        <patternFill>
          <bgColor rgb="FFDA0CFF"/>
        </patternFill>
      </fill>
    </dxf>
  </dxfs>
  <tableStyles count="0" defaultTableStyle="TableStyleMedium2" defaultPivotStyle="PivotStyleLight16"/>
  <colors>
    <mruColors>
      <color rgb="FFDA0CFF"/>
      <color rgb="FFDD4359"/>
      <color rgb="FFFFA222"/>
      <color rgb="FF9B59CD"/>
      <color rgb="FFFF3D37"/>
      <color rgb="FFFF2600"/>
      <color rgb="FFF64941"/>
      <color rgb="FFFF9300"/>
      <color rgb="FFE94869"/>
      <color rgb="FFFC5A5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Ex1.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l">
              <a:defRPr sz="1800" b="1" i="0" u="none" strike="noStrike" kern="1200" cap="none" spc="50" baseline="0">
                <a:solidFill>
                  <a:schemeClr val="lt1">
                    <a:lumMod val="85000"/>
                  </a:schemeClr>
                </a:solidFill>
                <a:latin typeface="+mn-lt"/>
                <a:ea typeface="+mn-ea"/>
                <a:cs typeface="+mn-cs"/>
              </a:defRPr>
            </a:pPr>
            <a:r>
              <a:rPr lang="en-US" sz="1800" b="1"/>
              <a:t>Ransomware</a:t>
            </a:r>
            <a:r>
              <a:rPr lang="en-US" sz="1800" b="1" baseline="0"/>
              <a:t> Readiness</a:t>
            </a:r>
          </a:p>
          <a:p>
            <a:pPr algn="l">
              <a:defRPr sz="1800" b="1"/>
            </a:pPr>
            <a:r>
              <a:rPr lang="en-US" sz="1800" b="1" baseline="0"/>
              <a:t>NIST CSF Function-Mapped</a:t>
            </a:r>
          </a:p>
          <a:p>
            <a:pPr algn="l">
              <a:defRPr sz="1800" b="1"/>
            </a:pPr>
            <a:r>
              <a:rPr lang="en-US" sz="1800" b="1" baseline="0"/>
              <a:t>Custom Grade Scale</a:t>
            </a:r>
            <a:endParaRPr lang="en-US" sz="1800" b="1"/>
          </a:p>
        </c:rich>
      </c:tx>
      <c:layout>
        <c:manualLayout>
          <c:xMode val="edge"/>
          <c:yMode val="edge"/>
          <c:x val="4.9128194393996308E-2"/>
          <c:y val="5.2124055251498567E-2"/>
        </c:manualLayout>
      </c:layout>
      <c:overlay val="0"/>
      <c:spPr>
        <a:noFill/>
        <a:ln>
          <a:noFill/>
        </a:ln>
        <a:effectLst/>
      </c:spPr>
      <c:txPr>
        <a:bodyPr rot="0" spcFirstLastPara="1" vertOverflow="ellipsis" vert="horz" wrap="square" anchor="ctr" anchorCtr="1"/>
        <a:lstStyle/>
        <a:p>
          <a:pPr algn="l">
            <a:defRPr sz="1800" b="1" i="0" u="none" strike="noStrike" kern="1200" cap="none" spc="50" baseline="0">
              <a:solidFill>
                <a:schemeClr val="lt1">
                  <a:lumMod val="85000"/>
                </a:schemeClr>
              </a:solidFill>
              <a:latin typeface="+mn-lt"/>
              <a:ea typeface="+mn-ea"/>
              <a:cs typeface="+mn-cs"/>
            </a:defRPr>
          </a:pPr>
          <a:endParaRPr lang="en-US"/>
        </a:p>
      </c:txPr>
    </c:title>
    <c:autoTitleDeleted val="0"/>
    <c:plotArea>
      <c:layout/>
      <c:radarChart>
        <c:radarStyle val="marker"/>
        <c:varyColors val="0"/>
        <c:ser>
          <c:idx val="0"/>
          <c:order val="0"/>
          <c:tx>
            <c:v>Points</c:v>
          </c:tx>
          <c:spPr>
            <a:ln w="38100" cap="rnd">
              <a:solidFill>
                <a:schemeClr val="accent2"/>
              </a:solidFill>
            </a:ln>
            <a:effectLst>
              <a:glow rad="76200">
                <a:schemeClr val="accent1">
                  <a:satMod val="175000"/>
                  <a:alpha val="34000"/>
                </a:schemeClr>
              </a:glow>
            </a:effectLst>
          </c:spPr>
          <c:marker>
            <c:symbol val="none"/>
          </c:marker>
          <c:dLbls>
            <c:dLbl>
              <c:idx val="0"/>
              <c:layout>
                <c:manualLayout>
                  <c:x val="6.7559443380923415E-2"/>
                  <c:y val="-8.0649347456075889E-3"/>
                </c:manualLayout>
              </c:layout>
              <c:tx>
                <c:rich>
                  <a:bodyPr/>
                  <a:lstStyle/>
                  <a:p>
                    <a:fld id="{7B54609A-DA88-D248-91EE-27E621D92D51}"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0-B010-CA43-8C97-7A62E1E7DFC7}"/>
                </c:ext>
              </c:extLst>
            </c:dLbl>
            <c:dLbl>
              <c:idx val="1"/>
              <c:layout>
                <c:manualLayout>
                  <c:x val="7.073725778242583E-2"/>
                  <c:y val="1.3198407776433016E-2"/>
                </c:manualLayout>
              </c:layout>
              <c:tx>
                <c:rich>
                  <a:bodyPr/>
                  <a:lstStyle/>
                  <a:p>
                    <a:fld id="{82DD7313-6441-5848-828A-D4509C97FC99}"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B010-CA43-8C97-7A62E1E7DFC7}"/>
                </c:ext>
              </c:extLst>
            </c:dLbl>
            <c:dLbl>
              <c:idx val="2"/>
              <c:layout>
                <c:manualLayout>
                  <c:x val="9.4080153929379129E-2"/>
                  <c:y val="0.11015813345000376"/>
                </c:manualLayout>
              </c:layout>
              <c:tx>
                <c:rich>
                  <a:bodyPr/>
                  <a:lstStyle/>
                  <a:p>
                    <a:fld id="{23476EDE-E463-D944-8579-19954274DF9B}"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2-B010-CA43-8C97-7A62E1E7DFC7}"/>
                </c:ext>
              </c:extLst>
            </c:dLbl>
            <c:dLbl>
              <c:idx val="3"/>
              <c:layout>
                <c:manualLayout>
                  <c:x val="-3.3689867584288817E-2"/>
                  <c:y val="2.5241852421529442E-2"/>
                </c:manualLayout>
              </c:layout>
              <c:tx>
                <c:rich>
                  <a:bodyPr/>
                  <a:lstStyle/>
                  <a:p>
                    <a:fld id="{23269448-1A72-3A4C-947D-4C9D00DF424E}"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3-B010-CA43-8C97-7A62E1E7DFC7}"/>
                </c:ext>
              </c:extLst>
            </c:dLbl>
            <c:dLbl>
              <c:idx val="4"/>
              <c:layout>
                <c:manualLayout>
                  <c:x val="-9.5992555277461825E-2"/>
                  <c:y val="4.1800942392151473E-3"/>
                </c:manualLayout>
              </c:layout>
              <c:tx>
                <c:rich>
                  <a:bodyPr/>
                  <a:lstStyle/>
                  <a:p>
                    <a:fld id="{F2586961-6207-4B45-A0E5-238F5531A277}"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4-B010-CA43-8C97-7A62E1E7DFC7}"/>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lt1">
                        <a:lumMod val="75000"/>
                      </a:schemeClr>
                    </a:solidFill>
                    <a:latin typeface="+mn-lt"/>
                    <a:ea typeface="+mn-ea"/>
                    <a:cs typeface="+mn-cs"/>
                  </a:defRPr>
                </a:pPr>
                <a:endParaRPr lang="en-US"/>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Scoring!$A$10:$A$14</c:f>
              <c:strCache>
                <c:ptCount val="5"/>
                <c:pt idx="0">
                  <c:v>Identify</c:v>
                </c:pt>
                <c:pt idx="1">
                  <c:v>Protect</c:v>
                </c:pt>
                <c:pt idx="2">
                  <c:v>Detect</c:v>
                </c:pt>
                <c:pt idx="3">
                  <c:v>Respond</c:v>
                </c:pt>
                <c:pt idx="4">
                  <c:v>Recover</c:v>
                </c:pt>
              </c:strCache>
            </c:strRef>
          </c:cat>
          <c:val>
            <c:numRef>
              <c:f>Scoring!$B$10:$B$14</c:f>
              <c:numCache>
                <c:formatCode>0.0</c:formatCode>
                <c:ptCount val="5"/>
                <c:pt idx="0">
                  <c:v>0</c:v>
                </c:pt>
                <c:pt idx="1">
                  <c:v>0</c:v>
                </c:pt>
                <c:pt idx="2">
                  <c:v>0</c:v>
                </c:pt>
                <c:pt idx="3">
                  <c:v>0</c:v>
                </c:pt>
                <c:pt idx="4">
                  <c:v>0</c:v>
                </c:pt>
              </c:numCache>
            </c:numRef>
          </c:val>
          <c:extLst>
            <c:ext xmlns:c15="http://schemas.microsoft.com/office/drawing/2012/chart" uri="{02D57815-91ED-43cb-92C2-25804820EDAC}">
              <c15:datalabelsRange>
                <c15:f>Scoring!$D$10:$D$14</c15:f>
                <c15:dlblRangeCache>
                  <c:ptCount val="5"/>
                  <c:pt idx="0">
                    <c:v>Grade: F  (0/4.0)</c:v>
                  </c:pt>
                  <c:pt idx="1">
                    <c:v>Grade: F  (0/4.0)</c:v>
                  </c:pt>
                  <c:pt idx="2">
                    <c:v>Grade: F  (0/4.0)</c:v>
                  </c:pt>
                  <c:pt idx="3">
                    <c:v>Grade: F  (0/4.0)</c:v>
                  </c:pt>
                  <c:pt idx="4">
                    <c:v>Grade: F  (0/4.0)</c:v>
                  </c:pt>
                </c15:dlblRangeCache>
              </c15:datalabelsRange>
            </c:ext>
            <c:ext xmlns:c16="http://schemas.microsoft.com/office/drawing/2014/chart" uri="{C3380CC4-5D6E-409C-BE32-E72D297353CC}">
              <c16:uniqueId val="{00000005-B010-CA43-8C97-7A62E1E7DFC7}"/>
            </c:ext>
          </c:extLst>
        </c:ser>
        <c:ser>
          <c:idx val="1"/>
          <c:order val="1"/>
          <c:tx>
            <c:v>Grade</c:v>
          </c:tx>
          <c:spPr>
            <a:ln w="28575" cap="rnd">
              <a:solidFill>
                <a:schemeClr val="accent2"/>
              </a:solidFill>
            </a:ln>
            <a:effectLst>
              <a:glow rad="76200">
                <a:schemeClr val="accent2">
                  <a:satMod val="175000"/>
                  <a:alpha val="34000"/>
                </a:schemeClr>
              </a:glow>
            </a:effectLst>
          </c:spPr>
          <c:marker>
            <c:symbol val="none"/>
          </c:marker>
          <c:val>
            <c:numRef>
              <c:f>Scoring!$C$10:$C$14</c:f>
              <c:numCache>
                <c:formatCode>0.0</c:formatCode>
                <c:ptCount val="5"/>
                <c:pt idx="0">
                  <c:v>0</c:v>
                </c:pt>
                <c:pt idx="1">
                  <c:v>0</c:v>
                </c:pt>
                <c:pt idx="2">
                  <c:v>0</c:v>
                </c:pt>
                <c:pt idx="3">
                  <c:v>0</c:v>
                </c:pt>
                <c:pt idx="4">
                  <c:v>0</c:v>
                </c:pt>
              </c:numCache>
            </c:numRef>
          </c:val>
          <c:extLst>
            <c:ext xmlns:c16="http://schemas.microsoft.com/office/drawing/2014/chart" uri="{C3380CC4-5D6E-409C-BE32-E72D297353CC}">
              <c16:uniqueId val="{00000006-B010-CA43-8C97-7A62E1E7DFC7}"/>
            </c:ext>
          </c:extLst>
        </c:ser>
        <c:dLbls>
          <c:showLegendKey val="0"/>
          <c:showVal val="0"/>
          <c:showCatName val="0"/>
          <c:showSerName val="0"/>
          <c:showPercent val="0"/>
          <c:showBubbleSize val="0"/>
        </c:dLbls>
        <c:axId val="1758961072"/>
        <c:axId val="1765128336"/>
      </c:radarChart>
      <c:catAx>
        <c:axId val="1758961072"/>
        <c:scaling>
          <c:orientation val="minMax"/>
        </c:scaling>
        <c:delete val="0"/>
        <c:axPos val="b"/>
        <c:majorGridlines>
          <c:spPr>
            <a:ln w="9525" cap="flat" cmpd="sng" algn="ctr">
              <a:solidFill>
                <a:schemeClr val="lt1">
                  <a:alpha val="2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lt1">
                    <a:lumMod val="75000"/>
                  </a:schemeClr>
                </a:solidFill>
                <a:latin typeface="+mn-lt"/>
                <a:ea typeface="+mn-ea"/>
                <a:cs typeface="+mn-cs"/>
              </a:defRPr>
            </a:pPr>
            <a:endParaRPr lang="en-US"/>
          </a:p>
        </c:txPr>
        <c:crossAx val="1765128336"/>
        <c:crosses val="autoZero"/>
        <c:auto val="1"/>
        <c:lblAlgn val="ctr"/>
        <c:lblOffset val="100"/>
        <c:noMultiLvlLbl val="0"/>
      </c:catAx>
      <c:valAx>
        <c:axId val="1765128336"/>
        <c:scaling>
          <c:orientation val="minMax"/>
          <c:max val="4"/>
        </c:scaling>
        <c:delete val="0"/>
        <c:axPos val="l"/>
        <c:majorGridlines>
          <c:spPr>
            <a:ln w="9525" cap="flat" cmpd="sng" algn="ctr">
              <a:solidFill>
                <a:schemeClr val="lt1">
                  <a:alpha val="20000"/>
                </a:schemeClr>
              </a:solidFill>
              <a:round/>
            </a:ln>
            <a:effectLst/>
          </c:spPr>
        </c:majorGridlines>
        <c:numFmt formatCode="0.0" sourceLinked="1"/>
        <c:majorTickMark val="none"/>
        <c:minorTickMark val="none"/>
        <c:tickLblPos val="nextTo"/>
        <c:spPr>
          <a:noFill/>
          <a:ln>
            <a:noFill/>
          </a:ln>
          <a:effectLst/>
        </c:spPr>
        <c:txPr>
          <a:bodyPr rot="0" spcFirstLastPara="1" vertOverflow="ellipsis" wrap="square" anchor="ctr" anchorCtr="1"/>
          <a:lstStyle/>
          <a:p>
            <a:pPr>
              <a:defRPr sz="900" b="0" i="0" u="none" strike="noStrike" kern="1200" baseline="0">
                <a:solidFill>
                  <a:schemeClr val="lt1">
                    <a:lumMod val="75000"/>
                  </a:schemeClr>
                </a:solidFill>
                <a:latin typeface="+mn-lt"/>
                <a:ea typeface="+mn-ea"/>
                <a:cs typeface="+mn-cs"/>
              </a:defRPr>
            </a:pPr>
            <a:endParaRPr lang="en-US"/>
          </a:p>
        </c:txPr>
        <c:crossAx val="1758961072"/>
        <c:crosses val="autoZero"/>
        <c:crossBetween val="between"/>
        <c:minorUnit val="0.1"/>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dk1">
        <a:lumMod val="75000"/>
        <a:lumOff val="25000"/>
      </a:schemeClr>
    </a:solidFill>
    <a:ln w="9525" cap="flat" cmpd="sng" algn="ctr">
      <a:solidFill>
        <a:schemeClr val="dk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n-US" sz="2200"/>
              <a:t>Ransomware Readiness Functional</a:t>
            </a:r>
            <a:r>
              <a:rPr lang="en-US" sz="2200" baseline="0"/>
              <a:t> Area Grade Breakdown</a:t>
            </a:r>
            <a:endParaRPr lang="en-US" sz="2200"/>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lotArea>
      <c:layout/>
      <c:barChart>
        <c:barDir val="col"/>
        <c:grouping val="clustered"/>
        <c:varyColors val="0"/>
        <c:ser>
          <c:idx val="0"/>
          <c:order val="0"/>
          <c:tx>
            <c:strRef>
              <c:f>Scoring!$B$46</c:f>
              <c:strCache>
                <c:ptCount val="1"/>
                <c:pt idx="0">
                  <c:v>A</c:v>
                </c:pt>
              </c:strCache>
            </c:strRef>
          </c:tx>
          <c:spPr>
            <a:solidFill>
              <a:schemeClr val="accent6">
                <a:lumMod val="60000"/>
                <a:lumOff val="40000"/>
              </a:schemeClr>
            </a:solidFill>
            <a:ln>
              <a:noFill/>
            </a:ln>
            <a:effectLst>
              <a:outerShdw blurRad="57150" dist="19050" dir="5400000" algn="ctr" rotWithShape="0">
                <a:srgbClr val="000000">
                  <a:alpha val="63000"/>
                </a:srgbClr>
              </a:outerShdw>
            </a:effectLst>
          </c:spPr>
          <c:invertIfNegative val="0"/>
          <c:dLbls>
            <c:numFmt formatCode="General" sourceLinked="0"/>
            <c:spPr>
              <a:noFill/>
              <a:ln>
                <a:noFill/>
              </a:ln>
              <a:effectLst/>
            </c:spPr>
            <c:txPr>
              <a:bodyPr rot="0" spcFirstLastPara="1" vertOverflow="ellipsis" vert="horz" wrap="square" lIns="38100" tIns="19050" rIns="38100" bIns="19050" anchor="ctr" anchorCtr="1">
                <a:spAutoFit/>
              </a:bodyPr>
              <a:lstStyle/>
              <a:p>
                <a:pPr>
                  <a:defRPr sz="2000" b="1" i="0" u="none" strike="noStrike" kern="1200" baseline="0">
                    <a:solidFill>
                      <a:schemeClr val="bg1"/>
                    </a:solidFill>
                    <a:latin typeface="+mn-lt"/>
                    <a:ea typeface="+mn-ea"/>
                    <a:cs typeface="+mn-cs"/>
                  </a:defRPr>
                </a:pPr>
                <a:endParaRPr lang="en-US"/>
              </a:p>
            </c:txPr>
            <c:dLblPos val="outEnd"/>
            <c:showLegendKey val="0"/>
            <c:showVal val="0"/>
            <c:showCatName val="0"/>
            <c:showSerName val="1"/>
            <c:showPercent val="0"/>
            <c:showBubbleSize val="0"/>
            <c:separator>, </c:separator>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Scoring!$A$47:$A$49</c:f>
              <c:strCache>
                <c:ptCount val="3"/>
                <c:pt idx="0">
                  <c:v>Backup &amp; Recovery Survivability</c:v>
                </c:pt>
                <c:pt idx="1">
                  <c:v>Plan, Inventory &amp; Process Maintenance</c:v>
                </c:pt>
                <c:pt idx="2">
                  <c:v>Threat Monitoring, Mitigation &amp; Reduction</c:v>
                </c:pt>
              </c:strCache>
            </c:strRef>
          </c:cat>
          <c:val>
            <c:numRef>
              <c:f>Scoring!$B$47:$B$49</c:f>
              <c:numCache>
                <c:formatCode>General</c:formatCode>
                <c:ptCount val="3"/>
                <c:pt idx="0">
                  <c:v>0</c:v>
                </c:pt>
                <c:pt idx="1">
                  <c:v>0</c:v>
                </c:pt>
                <c:pt idx="2">
                  <c:v>0</c:v>
                </c:pt>
              </c:numCache>
            </c:numRef>
          </c:val>
          <c:extLst>
            <c:ext xmlns:c16="http://schemas.microsoft.com/office/drawing/2014/chart" uri="{C3380CC4-5D6E-409C-BE32-E72D297353CC}">
              <c16:uniqueId val="{00000000-0DDF-FB41-83FF-BCBE372F0043}"/>
            </c:ext>
          </c:extLst>
        </c:ser>
        <c:ser>
          <c:idx val="1"/>
          <c:order val="1"/>
          <c:tx>
            <c:strRef>
              <c:f>Scoring!$C$46</c:f>
              <c:strCache>
                <c:ptCount val="1"/>
                <c:pt idx="0">
                  <c:v>B</c:v>
                </c:pt>
              </c:strCache>
            </c:strRef>
          </c:tx>
          <c:spPr>
            <a:solidFill>
              <a:schemeClr val="accent4">
                <a:lumMod val="60000"/>
                <a:lumOff val="40000"/>
              </a:schemeClr>
            </a:soli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2000" b="1" i="0" u="none" strike="noStrike" kern="1200" baseline="0">
                    <a:solidFill>
                      <a:schemeClr val="bg1"/>
                    </a:solidFill>
                    <a:latin typeface="+mn-lt"/>
                    <a:ea typeface="+mn-ea"/>
                    <a:cs typeface="+mn-cs"/>
                  </a:defRPr>
                </a:pPr>
                <a:endParaRPr lang="en-US"/>
              </a:p>
            </c:txPr>
            <c:dLblPos val="outEnd"/>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Scoring!$A$47:$A$49</c:f>
              <c:strCache>
                <c:ptCount val="3"/>
                <c:pt idx="0">
                  <c:v>Backup &amp; Recovery Survivability</c:v>
                </c:pt>
                <c:pt idx="1">
                  <c:v>Plan, Inventory &amp; Process Maintenance</c:v>
                </c:pt>
                <c:pt idx="2">
                  <c:v>Threat Monitoring, Mitigation &amp; Reduction</c:v>
                </c:pt>
              </c:strCache>
            </c:strRef>
          </c:cat>
          <c:val>
            <c:numRef>
              <c:f>Scoring!$C$47:$C$49</c:f>
              <c:numCache>
                <c:formatCode>General</c:formatCode>
                <c:ptCount val="3"/>
                <c:pt idx="0">
                  <c:v>0</c:v>
                </c:pt>
                <c:pt idx="1">
                  <c:v>0</c:v>
                </c:pt>
                <c:pt idx="2">
                  <c:v>0</c:v>
                </c:pt>
              </c:numCache>
            </c:numRef>
          </c:val>
          <c:extLst>
            <c:ext xmlns:c16="http://schemas.microsoft.com/office/drawing/2014/chart" uri="{C3380CC4-5D6E-409C-BE32-E72D297353CC}">
              <c16:uniqueId val="{00000001-0DDF-FB41-83FF-BCBE372F0043}"/>
            </c:ext>
          </c:extLst>
        </c:ser>
        <c:ser>
          <c:idx val="2"/>
          <c:order val="2"/>
          <c:tx>
            <c:strRef>
              <c:f>Scoring!$D$46</c:f>
              <c:strCache>
                <c:ptCount val="1"/>
                <c:pt idx="0">
                  <c:v>C</c:v>
                </c:pt>
              </c:strCache>
            </c:strRef>
          </c:tx>
          <c:spPr>
            <a:solidFill>
              <a:srgbClr val="FF9300"/>
            </a:soli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2000" b="1" i="0" u="none" strike="noStrike" kern="1200" baseline="0">
                    <a:solidFill>
                      <a:schemeClr val="bg1"/>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Scoring!$A$47:$A$49</c:f>
              <c:strCache>
                <c:ptCount val="3"/>
                <c:pt idx="0">
                  <c:v>Backup &amp; Recovery Survivability</c:v>
                </c:pt>
                <c:pt idx="1">
                  <c:v>Plan, Inventory &amp; Process Maintenance</c:v>
                </c:pt>
                <c:pt idx="2">
                  <c:v>Threat Monitoring, Mitigation &amp; Reduction</c:v>
                </c:pt>
              </c:strCache>
            </c:strRef>
          </c:cat>
          <c:val>
            <c:numRef>
              <c:f>Scoring!$D$47:$D$49</c:f>
              <c:numCache>
                <c:formatCode>General</c:formatCode>
                <c:ptCount val="3"/>
                <c:pt idx="0">
                  <c:v>0</c:v>
                </c:pt>
                <c:pt idx="1">
                  <c:v>0</c:v>
                </c:pt>
                <c:pt idx="2">
                  <c:v>0</c:v>
                </c:pt>
              </c:numCache>
            </c:numRef>
          </c:val>
          <c:extLst>
            <c:ext xmlns:c16="http://schemas.microsoft.com/office/drawing/2014/chart" uri="{C3380CC4-5D6E-409C-BE32-E72D297353CC}">
              <c16:uniqueId val="{00000002-0DDF-FB41-83FF-BCBE372F0043}"/>
            </c:ext>
          </c:extLst>
        </c:ser>
        <c:ser>
          <c:idx val="3"/>
          <c:order val="3"/>
          <c:tx>
            <c:strRef>
              <c:f>Scoring!$E$46</c:f>
              <c:strCache>
                <c:ptCount val="1"/>
                <c:pt idx="0">
                  <c:v>D</c:v>
                </c:pt>
              </c:strCache>
            </c:strRef>
          </c:tx>
          <c:spPr>
            <a:solidFill>
              <a:srgbClr val="FF3D37"/>
            </a:soli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2000" b="1" i="0" u="none" strike="noStrike" kern="1200" baseline="0">
                    <a:solidFill>
                      <a:schemeClr val="bg1"/>
                    </a:solidFill>
                    <a:latin typeface="+mn-lt"/>
                    <a:ea typeface="+mn-ea"/>
                    <a:cs typeface="+mn-cs"/>
                  </a:defRPr>
                </a:pPr>
                <a:endParaRPr lang="en-US"/>
              </a:p>
            </c:txPr>
            <c:dLblPos val="outEnd"/>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Scoring!$A$47:$A$49</c:f>
              <c:strCache>
                <c:ptCount val="3"/>
                <c:pt idx="0">
                  <c:v>Backup &amp; Recovery Survivability</c:v>
                </c:pt>
                <c:pt idx="1">
                  <c:v>Plan, Inventory &amp; Process Maintenance</c:v>
                </c:pt>
                <c:pt idx="2">
                  <c:v>Threat Monitoring, Mitigation &amp; Reduction</c:v>
                </c:pt>
              </c:strCache>
            </c:strRef>
          </c:cat>
          <c:val>
            <c:numRef>
              <c:f>Scoring!$E$47:$E$49</c:f>
              <c:numCache>
                <c:formatCode>General</c:formatCode>
                <c:ptCount val="3"/>
                <c:pt idx="0">
                  <c:v>0</c:v>
                </c:pt>
                <c:pt idx="1">
                  <c:v>0</c:v>
                </c:pt>
                <c:pt idx="2">
                  <c:v>0</c:v>
                </c:pt>
              </c:numCache>
            </c:numRef>
          </c:val>
          <c:extLst>
            <c:ext xmlns:c16="http://schemas.microsoft.com/office/drawing/2014/chart" uri="{C3380CC4-5D6E-409C-BE32-E72D297353CC}">
              <c16:uniqueId val="{00000003-0DDF-FB41-83FF-BCBE372F0043}"/>
            </c:ext>
          </c:extLst>
        </c:ser>
        <c:ser>
          <c:idx val="4"/>
          <c:order val="4"/>
          <c:tx>
            <c:strRef>
              <c:f>Scoring!$F$46</c:f>
              <c:strCache>
                <c:ptCount val="1"/>
                <c:pt idx="0">
                  <c:v>F</c:v>
                </c:pt>
              </c:strCache>
            </c:strRef>
          </c:tx>
          <c:spPr>
            <a:solidFill>
              <a:srgbClr val="DA0CFF"/>
            </a:soli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2000" b="1" i="0" u="none" strike="noStrike" kern="1200" baseline="0">
                    <a:solidFill>
                      <a:schemeClr val="bg1"/>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Scoring!$A$47:$A$49</c:f>
              <c:strCache>
                <c:ptCount val="3"/>
                <c:pt idx="0">
                  <c:v>Backup &amp; Recovery Survivability</c:v>
                </c:pt>
                <c:pt idx="1">
                  <c:v>Plan, Inventory &amp; Process Maintenance</c:v>
                </c:pt>
                <c:pt idx="2">
                  <c:v>Threat Monitoring, Mitigation &amp; Reduction</c:v>
                </c:pt>
              </c:strCache>
            </c:strRef>
          </c:cat>
          <c:val>
            <c:numRef>
              <c:f>Scoring!$F$47:$F$49</c:f>
              <c:numCache>
                <c:formatCode>General</c:formatCode>
                <c:ptCount val="3"/>
                <c:pt idx="0">
                  <c:v>28</c:v>
                </c:pt>
                <c:pt idx="1">
                  <c:v>18</c:v>
                </c:pt>
                <c:pt idx="2">
                  <c:v>18</c:v>
                </c:pt>
              </c:numCache>
            </c:numRef>
          </c:val>
          <c:extLst>
            <c:ext xmlns:c16="http://schemas.microsoft.com/office/drawing/2014/chart" uri="{C3380CC4-5D6E-409C-BE32-E72D297353CC}">
              <c16:uniqueId val="{00000004-0DDF-FB41-83FF-BCBE372F0043}"/>
            </c:ext>
          </c:extLst>
        </c:ser>
        <c:dLbls>
          <c:showLegendKey val="0"/>
          <c:showVal val="0"/>
          <c:showCatName val="0"/>
          <c:showSerName val="0"/>
          <c:showPercent val="0"/>
          <c:showBubbleSize val="0"/>
        </c:dLbls>
        <c:gapWidth val="100"/>
        <c:overlap val="-24"/>
        <c:axId val="1825732224"/>
        <c:axId val="510075887"/>
      </c:barChart>
      <c:catAx>
        <c:axId val="1825732224"/>
        <c:scaling>
          <c:orientation val="minMax"/>
        </c:scaling>
        <c:delete val="0"/>
        <c:axPos val="b"/>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2000" b="1" i="0" u="none" strike="noStrike" kern="1200" baseline="0">
                <a:solidFill>
                  <a:schemeClr val="lt1">
                    <a:lumMod val="85000"/>
                  </a:schemeClr>
                </a:solidFill>
                <a:latin typeface="+mn-lt"/>
                <a:ea typeface="+mn-ea"/>
                <a:cs typeface="+mn-cs"/>
              </a:defRPr>
            </a:pPr>
            <a:endParaRPr lang="en-US"/>
          </a:p>
        </c:txPr>
        <c:crossAx val="510075887"/>
        <c:crosses val="autoZero"/>
        <c:auto val="1"/>
        <c:lblAlgn val="ctr"/>
        <c:lblOffset val="100"/>
        <c:noMultiLvlLbl val="0"/>
      </c:catAx>
      <c:valAx>
        <c:axId val="510075887"/>
        <c:scaling>
          <c:orientation val="minMax"/>
        </c:scaling>
        <c:delete val="0"/>
        <c:axPos val="l"/>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crossAx val="182573222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600" b="0" i="0" u="none" strike="noStrike" kern="1200" baseline="0">
              <a:solidFill>
                <a:schemeClr val="lt1">
                  <a:lumMod val="8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c:pageMargins b="0.75" l="0.7" r="0.7" t="0.75"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_xlchart.v1.0</cx:f>
      </cx:strDim>
      <cx:numDim type="size">
        <cx:f>_xlchart.v1.1</cx:f>
      </cx:numDim>
    </cx:data>
  </cx:chartData>
  <cx:chart>
    <cx:title pos="t" align="ctr" overlay="0">
      <cx:tx>
        <cx:txData>
          <cx:v>Sunburst of Per-CSF Function Control Grading</cx:v>
        </cx:txData>
      </cx:tx>
      <cx:txPr>
        <a:bodyPr spcFirstLastPara="1" vertOverflow="ellipsis" horzOverflow="overflow" wrap="square" lIns="0" tIns="0" rIns="0" bIns="0" anchor="ctr" anchorCtr="1"/>
        <a:lstStyle/>
        <a:p>
          <a:pPr algn="ctr" rtl="0">
            <a:defRPr sz="2000"/>
          </a:pPr>
          <a:r>
            <a:rPr lang="en-US" sz="2000" b="1" i="0" u="none" strike="noStrike" spc="100" baseline="0">
              <a:solidFill>
                <a:sysClr val="window" lastClr="FFFFFF">
                  <a:lumMod val="95000"/>
                </a:sysClr>
              </a:solidFill>
              <a:effectLst>
                <a:outerShdw blurRad="50800" dist="38100" dir="5400000" algn="t" rotWithShape="0">
                  <a:prstClr val="black">
                    <a:alpha val="40000"/>
                  </a:prstClr>
                </a:outerShdw>
              </a:effectLst>
              <a:latin typeface="Calibri" panose="020F0502020204030204"/>
            </a:rPr>
            <a:t>Sunburst of Per-CSF Function Control Grading</a:t>
          </a:r>
        </a:p>
      </cx:txPr>
    </cx:title>
    <cx:plotArea>
      <cx:plotAreaRegion>
        <cx:series layoutId="sunburst" uniqueId="{9B5ECC7B-F1B5-544F-A8D3-9313B647279C}">
          <cx:dataPt idx="0">
            <cx:spPr>
              <a:solidFill>
                <a:srgbClr val="4472C4">
                  <a:lumMod val="40000"/>
                  <a:lumOff val="60000"/>
                </a:srgbClr>
              </a:solidFill>
            </cx:spPr>
          </cx:dataPt>
          <cx:dataPt idx="5"/>
          <cx:dataPt idx="6">
            <cx:spPr>
              <a:solidFill>
                <a:srgbClr val="9B59CD"/>
              </a:solidFill>
            </cx:spPr>
          </cx:dataPt>
          <cx:dataPt idx="12">
            <cx:spPr>
              <a:solidFill>
                <a:srgbClr val="FFA222"/>
              </a:solidFill>
            </cx:spPr>
          </cx:dataPt>
          <cx:dataPt idx="18">
            <cx:spPr>
              <a:solidFill>
                <a:srgbClr val="DD4359"/>
              </a:solidFill>
            </cx:spPr>
          </cx:dataPt>
          <cx:dataPt idx="24">
            <cx:spPr>
              <a:solidFill>
                <a:srgbClr val="92D050"/>
              </a:solidFill>
            </cx:spPr>
          </cx:dataPt>
          <cx:dataPt idx="27"/>
          <cx:dataLabels>
            <cx:txPr>
              <a:bodyPr spcFirstLastPara="1" vertOverflow="ellipsis" horzOverflow="overflow" wrap="square" lIns="0" tIns="0" rIns="0" bIns="0" anchor="ctr" anchorCtr="1"/>
              <a:lstStyle/>
              <a:p>
                <a:pPr algn="ctr" rtl="0">
                  <a:defRPr sz="1600">
                    <a:solidFill>
                      <a:schemeClr val="bg1"/>
                    </a:solidFill>
                  </a:defRPr>
                </a:pPr>
                <a:endParaRPr lang="en-US" sz="1600" b="0" i="0" u="none" strike="noStrike" baseline="0">
                  <a:solidFill>
                    <a:schemeClr val="bg1"/>
                  </a:solidFill>
                  <a:latin typeface="Calibri" panose="020F0502020204030204"/>
                </a:endParaRPr>
              </a:p>
            </cx:txPr>
            <cx:visibility seriesName="0" categoryName="1" value="1"/>
            <cx:separator>| </cx:separator>
          </cx:dataLabels>
          <cx:dataId val="0"/>
        </cx:series>
      </cx:plotAreaRegion>
    </cx:plotArea>
    <cx:legend pos="r" align="ctr" overlay="0">
      <cx:txPr>
        <a:bodyPr spcFirstLastPara="1" vertOverflow="ellipsis" horzOverflow="overflow" wrap="square" lIns="0" tIns="0" rIns="0" bIns="0" anchor="ctr" anchorCtr="1"/>
        <a:lstStyle/>
        <a:p>
          <a:pPr algn="ctr" rtl="0">
            <a:defRPr sz="2000"/>
          </a:pPr>
          <a:endParaRPr lang="en-US" sz="2000" b="0" i="0" u="none" strike="noStrike" baseline="0">
            <a:solidFill>
              <a:sysClr val="window" lastClr="FFFFFF">
                <a:lumMod val="95000"/>
              </a:sysClr>
            </a:solidFill>
            <a:latin typeface="Calibri" panose="020F0502020204030204"/>
          </a:endParaRPr>
        </a:p>
      </cx:txPr>
    </cx:legend>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20">
  <cs:axisTitle>
    <cs:lnRef idx="0"/>
    <cs:fillRef idx="0"/>
    <cs:effectRef idx="0"/>
    <cs:fontRef idx="minor">
      <a:schemeClr val="lt1">
        <a:lumMod val="75000"/>
      </a:schemeClr>
    </cs:fontRef>
    <cs:defRPr sz="900" b="1" kern="1200"/>
  </cs:axisTitle>
  <cs:categoryAxis>
    <cs:lnRef idx="0"/>
    <cs:fillRef idx="0"/>
    <cs:effectRef idx="0"/>
    <cs:fontRef idx="minor">
      <a:schemeClr val="lt1">
        <a:lumMod val="75000"/>
      </a:schemeClr>
    </cs:fontRef>
    <cs:defRPr sz="900" kern="1200"/>
  </cs:categoryAxis>
  <cs:chartArea>
    <cs:lnRef idx="0"/>
    <cs:fillRef idx="0"/>
    <cs:effectRef idx="0"/>
    <cs:fontRef idx="minor">
      <a:schemeClr val="dk1"/>
    </cs:fontRef>
    <cs:spPr>
      <a:solidFill>
        <a:schemeClr val="dk1">
          <a:lumMod val="75000"/>
          <a:lumOff val="25000"/>
        </a:schemeClr>
      </a:solidFill>
      <a:ln w="9525" cap="flat" cmpd="sng" algn="ctr">
        <a:solidFill>
          <a:schemeClr val="dk1">
            <a:lumMod val="15000"/>
            <a:lumOff val="85000"/>
          </a:schemeClr>
        </a:solidFill>
        <a:round/>
      </a:ln>
    </cs:spPr>
    <cs:defRPr sz="900" kern="1200"/>
  </cs:chartArea>
  <cs:dataLabel>
    <cs:lnRef idx="0"/>
    <cs:fillRef idx="0"/>
    <cs:effectRef idx="0"/>
    <cs:fontRef idx="minor">
      <a:schemeClr val="lt1">
        <a:lumMod val="75000"/>
      </a:schemeClr>
    </cs:fontRef>
    <cs:defRPr sz="900" kern="1200"/>
  </cs:dataLabel>
  <cs:dataLabelCallout>
    <cs:lnRef idx="0"/>
    <cs:fillRef idx="0"/>
    <cs:effectRef idx="0"/>
    <cs:fontRef idx="minor">
      <a:schemeClr val="lt1">
        <a:lumMod val="75000"/>
      </a:schemeClr>
    </cs:fontRef>
    <cs:spPr>
      <a:solidFill>
        <a:schemeClr val="dk1">
          <a:lumMod val="75000"/>
          <a:lumOff val="25000"/>
        </a:schemeClr>
      </a:solidFill>
      <a:ln>
        <a:solidFill>
          <a:schemeClr val="lt1">
            <a:lumMod val="75000"/>
          </a:schemeClr>
        </a:solidFill>
      </a:ln>
      <a:effectLst>
        <a:glow rad="63500">
          <a:schemeClr val="lt1">
            <a:lumMod val="75000"/>
            <a:alpha val="15000"/>
          </a:schemeClr>
        </a:glow>
      </a:effectLst>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styleClr val="auto"/>
    </cs:effectRef>
    <cs:fontRef idx="minor">
      <a:schemeClr val="dk1"/>
    </cs:fontRef>
    <cs:spPr>
      <a:solidFill>
        <a:schemeClr val="phClr">
          <a:alpha val="69804"/>
        </a:schemeClr>
      </a:solidFill>
      <a:ln w="9525" cap="flat" cmpd="sng" algn="ctr">
        <a:solidFill>
          <a:schemeClr val="phClr">
            <a:alpha val="69804"/>
          </a:schemeClr>
        </a:solidFill>
        <a:miter lim="800000"/>
      </a:ln>
      <a:effectLst>
        <a:glow rad="76200">
          <a:schemeClr val="phClr">
            <a:satMod val="175000"/>
            <a:alpha val="34000"/>
          </a:schemeClr>
        </a:glow>
      </a:effectLst>
    </cs:spPr>
  </cs:dataPoint>
  <cs:dataPoint3D>
    <cs:lnRef idx="0">
      <cs:styleClr val="auto"/>
    </cs:lnRef>
    <cs:fillRef idx="0">
      <cs:styleClr val="auto"/>
    </cs:fillRef>
    <cs:effectRef idx="0">
      <cs:styleClr val="auto"/>
    </cs:effectRef>
    <cs:fontRef idx="minor">
      <a:schemeClr val="dk1"/>
    </cs:fontRef>
    <cs:spPr>
      <a:solidFill>
        <a:schemeClr val="phClr">
          <a:alpha val="69804"/>
        </a:schemeClr>
      </a:solidFill>
      <a:ln w="9525" cap="flat" cmpd="sng" algn="ctr">
        <a:solidFill>
          <a:schemeClr val="phClr">
            <a:alpha val="69804"/>
          </a:schemeClr>
        </a:solidFill>
        <a:miter lim="800000"/>
      </a:ln>
      <a:effectLst>
        <a:glow rad="76200">
          <a:schemeClr val="phClr">
            <a:satMod val="175000"/>
            <a:alpha val="34000"/>
          </a:schemeClr>
        </a:glow>
      </a:effectLst>
    </cs:spPr>
  </cs:dataPoint3D>
  <cs:dataPointLine>
    <cs:lnRef idx="0">
      <cs:styleClr val="auto"/>
    </cs:lnRef>
    <cs:fillRef idx="0">
      <cs:styleClr val="auto"/>
    </cs:fillRef>
    <cs:effectRef idx="0">
      <cs:styleClr val="auto"/>
    </cs:effectRef>
    <cs:fontRef idx="minor">
      <a:schemeClr val="dk1"/>
    </cs:fontRef>
    <cs:spPr>
      <a:ln w="28575" cap="rnd">
        <a:solidFill>
          <a:schemeClr val="phClr"/>
        </a:solidFill>
      </a:ln>
      <a:effectLst>
        <a:glow rad="76200">
          <a:schemeClr val="phClr">
            <a:satMod val="175000"/>
            <a:alpha val="34000"/>
          </a:schemeClr>
        </a:glow>
      </a:effectLst>
    </cs:spPr>
  </cs:dataPointLine>
  <cs:dataPointMarker>
    <cs:lnRef idx="0">
      <cs:styleClr val="auto"/>
    </cs:lnRef>
    <cs:fillRef idx="0">
      <cs:styleClr val="auto"/>
    </cs:fillRef>
    <cs:effectRef idx="0">
      <cs:styleClr val="auto"/>
    </cs:effectRef>
    <cs:fontRef idx="minor">
      <a:schemeClr val="dk1"/>
    </cs:fontRef>
    <cs:spPr>
      <a:solidFill>
        <a:schemeClr val="phClr">
          <a:lumMod val="60000"/>
          <a:lumOff val="40000"/>
        </a:schemeClr>
      </a:solidFill>
      <a:effectLst>
        <a:glow rad="63500">
          <a:schemeClr val="phClr">
            <a:satMod val="175000"/>
            <a:alpha val="25000"/>
          </a:schemeClr>
        </a:glow>
      </a:effectLst>
    </cs:spPr>
  </cs:dataPointMarker>
  <cs:dataPointMarkerLayout symbol="circle" size="4"/>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lt1">
        <a:lumMod val="75000"/>
      </a:schemeClr>
    </cs:fontRef>
    <cs:spPr>
      <a:ln w="9525">
        <a:solidFill>
          <a:schemeClr val="dk1">
            <a:lumMod val="50000"/>
            <a:lumOff val="50000"/>
          </a:schemeClr>
        </a:solidFill>
      </a:ln>
    </cs:spPr>
    <cs:defRPr sz="900" kern="1200"/>
  </cs:dataTable>
  <cs:downBar>
    <cs:lnRef idx="0"/>
    <cs:fillRef idx="0"/>
    <cs:effectRef idx="0"/>
    <cs:fontRef idx="minor">
      <a:schemeClr val="lt1"/>
    </cs:fontRef>
    <cs:spPr>
      <a:solidFill>
        <a:schemeClr val="dk1">
          <a:lumMod val="50000"/>
          <a:lumOff val="50000"/>
        </a:schemeClr>
      </a:solidFill>
      <a:ln w="9525">
        <a:solidFill>
          <a:schemeClr val="dk1">
            <a:lumMod val="75000"/>
          </a:schemeClr>
        </a:solidFill>
        <a:round/>
      </a:ln>
    </cs:spPr>
  </cs:downBar>
  <cs:dropLine>
    <cs:lnRef idx="0"/>
    <cs:fillRef idx="0"/>
    <cs:effectRef idx="0"/>
    <cs:fontRef idx="minor">
      <a:schemeClr val="dk1"/>
    </cs:fontRef>
    <cs:spPr>
      <a:ln w="9525">
        <a:solidFill>
          <a:schemeClr val="lt1">
            <a:lumMod val="50000"/>
          </a:schemeClr>
        </a:solidFill>
        <a:round/>
      </a:ln>
    </cs:spPr>
  </cs:dropLine>
  <cs:errorBar>
    <cs:lnRef idx="0"/>
    <cs:fillRef idx="0"/>
    <cs:effectRef idx="0"/>
    <cs:fontRef idx="minor">
      <a:schemeClr val="dk1"/>
    </cs:fontRef>
    <cs:spPr>
      <a:ln w="9525">
        <a:solidFill>
          <a:schemeClr val="lt1">
            <a:lumMod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lt1">
            <a:alpha val="20000"/>
          </a:schemeClr>
        </a:solidFill>
        <a:round/>
      </a:ln>
    </cs:spPr>
  </cs:gridlineMajor>
  <cs:gridlineMinor>
    <cs:lnRef idx="0"/>
    <cs:fillRef idx="0"/>
    <cs:effectRef idx="0"/>
    <cs:fontRef idx="minor">
      <a:schemeClr val="dk1"/>
    </cs:fontRef>
    <cs:spPr>
      <a:ln w="9525" cap="flat" cmpd="sng" algn="ctr">
        <a:solidFill>
          <a:schemeClr val="lt1">
            <a:alpha val="20000"/>
          </a:schemeClr>
        </a:solidFill>
        <a:round/>
      </a:ln>
    </cs:spPr>
  </cs:gridlineMinor>
  <cs:hiLoLine>
    <cs:lnRef idx="0"/>
    <cs:fillRef idx="0"/>
    <cs:effectRef idx="0"/>
    <cs:fontRef idx="minor">
      <a:schemeClr val="dk1"/>
    </cs:fontRef>
    <cs:spPr>
      <a:ln w="9525">
        <a:solidFill>
          <a:schemeClr val="lt1">
            <a:lumMod val="50000"/>
          </a:schemeClr>
        </a:solidFill>
        <a:round/>
      </a:ln>
    </cs:spPr>
  </cs:hiLoLine>
  <cs:leaderLine>
    <cs:lnRef idx="0"/>
    <cs:fillRef idx="0"/>
    <cs:effectRef idx="0"/>
    <cs:fontRef idx="minor">
      <a:schemeClr val="dk1"/>
    </cs:fontRef>
    <cs:spPr>
      <a:ln w="9525">
        <a:solidFill>
          <a:schemeClr val="lt1">
            <a:lumMod val="50000"/>
          </a:schemeClr>
        </a:solidFill>
        <a:round/>
      </a:ln>
    </cs:spPr>
  </cs:leaderLine>
  <cs:legend>
    <cs:lnRef idx="0"/>
    <cs:fillRef idx="0"/>
    <cs:effectRef idx="0"/>
    <cs:fontRef idx="minor">
      <a:schemeClr val="lt1">
        <a:lumMod val="7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lt1">
        <a:lumMod val="75000"/>
      </a:schemeClr>
    </cs:fontRef>
    <cs:defRPr sz="900" kern="1200"/>
  </cs:seriesAxis>
  <cs:seriesLine>
    <cs:lnRef idx="0"/>
    <cs:fillRef idx="0"/>
    <cs:effectRef idx="0"/>
    <cs:fontRef idx="minor">
      <a:schemeClr val="dk1"/>
    </cs:fontRef>
    <cs:spPr>
      <a:ln w="9525">
        <a:solidFill>
          <a:schemeClr val="lt1">
            <a:lumMod val="50000"/>
          </a:schemeClr>
        </a:solidFill>
        <a:round/>
      </a:ln>
    </cs:spPr>
  </cs:seriesLine>
  <cs:title>
    <cs:lnRef idx="0"/>
    <cs:fillRef idx="0"/>
    <cs:effectRef idx="0"/>
    <cs:fontRef idx="minor">
      <a:schemeClr val="lt1">
        <a:lumMod val="85000"/>
      </a:schemeClr>
    </cs:fontRef>
    <cs:defRPr sz="1400" b="0" kern="1200" cap="none" spc="50" baseline="0"/>
  </cs:title>
  <cs:trendline>
    <cs:lnRef idx="0">
      <cs:styleClr val="auto"/>
    </cs:lnRef>
    <cs:fillRef idx="0"/>
    <cs:effectRef idx="0"/>
    <cs:fontRef idx="minor">
      <a:schemeClr val="dk1"/>
    </cs:fontRef>
    <cs:spPr>
      <a:ln w="9525" cap="rnd">
        <a:solidFill>
          <a:schemeClr val="phClr">
            <a:alpha val="50000"/>
          </a:schemeClr>
        </a:solidFill>
      </a:ln>
    </cs:spPr>
  </cs:trendline>
  <cs:trendlineLabel>
    <cs:lnRef idx="0"/>
    <cs:fillRef idx="0"/>
    <cs:effectRef idx="0"/>
    <cs:fontRef idx="minor">
      <a:schemeClr val="lt1">
        <a:lumMod val="75000"/>
      </a:schemeClr>
    </cs:fontRef>
    <cs:defRPr sz="900" kern="1200"/>
  </cs:trendlineLabel>
  <cs:upBar>
    <cs:lnRef idx="0"/>
    <cs:fillRef idx="0"/>
    <cs:effectRef idx="0"/>
    <cs:fontRef idx="minor">
      <a:schemeClr val="dk1"/>
    </cs:fontRef>
    <cs:spPr>
      <a:solidFill>
        <a:schemeClr val="lt1">
          <a:lumMod val="85000"/>
        </a:schemeClr>
      </a:solidFill>
      <a:ln w="9525">
        <a:solidFill>
          <a:schemeClr val="dk1">
            <a:lumMod val="50000"/>
          </a:schemeClr>
        </a:solidFill>
        <a:round/>
      </a:ln>
    </cs:spPr>
  </cs:upBar>
  <cs:valueAxis>
    <cs:lnRef idx="0"/>
    <cs:fillRef idx="0"/>
    <cs:effectRef idx="0"/>
    <cs:fontRef idx="minor">
      <a:schemeClr val="lt1">
        <a:lumMod val="75000"/>
      </a:schemeClr>
    </cs:fontRef>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387">
  <cs:axisTitle>
    <cs:lnRef idx="0"/>
    <cs:fillRef idx="0"/>
    <cs:effectRef idx="0"/>
    <cs:fontRef idx="minor">
      <a:schemeClr val="lt1">
        <a:lumMod val="95000"/>
      </a:schemeClr>
    </cs:fontRef>
    <cs:defRPr sz="900"/>
  </cs:axisTitle>
  <cs:categoryAxis>
    <cs:lnRef idx="0"/>
    <cs:fillRef idx="0"/>
    <cs:effectRef idx="0"/>
    <cs:fontRef idx="minor">
      <a:schemeClr val="lt1">
        <a:lumMod val="95000"/>
      </a:schemeClr>
    </cs:fontRef>
    <cs:spPr>
      <a:ln w="12700" cap="flat" cmpd="sng" algn="ctr">
        <a:solidFill>
          <a:schemeClr val="lt1">
            <a:lumMod val="95000"/>
            <a:alpha val="54000"/>
          </a:schemeClr>
        </a:solidFill>
        <a:round/>
      </a:ln>
    </cs:spPr>
    <cs:defRPr sz="9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cs:chartArea>
  <cs:dataLabel>
    <cs:lnRef idx="0"/>
    <cs:fillRef idx="0"/>
    <cs:effectRef idx="0"/>
    <cs:fontRef idx="minor">
      <a:schemeClr val="lt1">
        <a:lumMod val="9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lt1"/>
    </cs:fontRef>
    <cs:spPr>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ln>
        <a:solidFill>
          <a:schemeClr val="tx1"/>
        </a:solidFill>
      </a:ln>
    </cs:spPr>
  </cs:dataPoint>
  <cs:dataPoint3D>
    <cs:lnRef idx="0"/>
    <cs:fillRef idx="0">
      <cs:styleClr val="auto"/>
    </cs:fillRef>
    <cs:effectRef idx="0"/>
    <cs:fontRef idx="minor">
      <a:schemeClr val="lt1"/>
    </cs:fontRef>
    <cs:spPr>
      <a:solidFill>
        <a:schemeClr val="phClr"/>
      </a:solidFill>
    </cs:spPr>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fillRef idx="0">
      <cs:styleClr val="auto"/>
    </cs:fillRef>
    <cs:effectRef idx="0"/>
    <cs:fontRef idx="minor">
      <a:schemeClr val="lt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lt1"/>
    </cs:fontRef>
    <cs:spPr>
      <a:ln w="28575" cap="rnd">
        <a:solidFill>
          <a:schemeClr val="phClr"/>
        </a:solidFill>
        <a:round/>
      </a:ln>
    </cs:spPr>
  </cs:dataPointWireframe>
  <cs:dataTable>
    <cs:lnRef idx="0"/>
    <cs:fillRef idx="0"/>
    <cs:effectRef idx="0"/>
    <cs:fontRef idx="minor">
      <a:schemeClr val="lt1">
        <a:lumMod val="95000"/>
      </a:schemeClr>
    </cs:fontRef>
    <cs:spPr>
      <a:ln w="9525">
        <a:solidFill>
          <a:schemeClr val="lt1">
            <a:lumMod val="95000"/>
            <a:alpha val="54000"/>
          </a:schemeClr>
        </a:solidFill>
      </a:ln>
    </cs:spPr>
    <cs:defRPr sz="9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10000"/>
            <a:lumOff val="10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95000"/>
      </a:schemeClr>
    </cs:fontRef>
    <cs:defRPr sz="9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95000"/>
      </a:schemeClr>
    </cs:fontRef>
    <cs:spPr>
      <a:ln w="12700" cap="flat" cmpd="sng" algn="ctr">
        <a:solidFill>
          <a:schemeClr val="lt1">
            <a:lumMod val="95000"/>
            <a:alpha val="54000"/>
          </a:schemeClr>
        </a:solidFill>
        <a:round/>
      </a:ln>
    </cs:spPr>
    <cs:defRPr sz="900"/>
  </cs:seriesAxis>
  <cs:seriesLine>
    <cs:lnRef idx="0"/>
    <cs:fillRef idx="0"/>
    <cs:effectRef idx="0"/>
    <cs:fontRef idx="minor">
      <a:schemeClr val="lt1"/>
    </cs:fontRef>
    <cs:spPr>
      <a:ln w="9525" cap="flat">
        <a:solidFill>
          <a:srgbClr val="D9D9D9"/>
        </a:solidFill>
        <a:round/>
      </a:ln>
    </cs:spPr>
  </cs:seriesLine>
  <cs:title>
    <cs:lnRef idx="0"/>
    <cs:fillRef idx="0"/>
    <cs:effectRef idx="0"/>
    <cs:fontRef idx="minor">
      <a:schemeClr val="lt1">
        <a:lumMod val="95000"/>
      </a:schemeClr>
    </cs:fontRef>
    <cs:defRPr sz="1600" b="1" spc="10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prstDash val="sysDash"/>
      </a:ln>
    </cs:spPr>
  </cs:trendline>
  <cs:trendlineLabel>
    <cs:lnRef idx="0"/>
    <cs:fillRef idx="0"/>
    <cs:effectRef idx="0"/>
    <cs:fontRef idx="minor">
      <a:schemeClr val="lt1">
        <a:lumMod val="95000"/>
      </a:schemeClr>
    </cs:fontRef>
    <cs:defRPr sz="9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95000"/>
      </a:schemeClr>
    </cs:fontRef>
    <cs:defRPr sz="900"/>
  </cs:valueAxis>
  <cs:wall>
    <cs:lnRef idx="0"/>
    <cs:fillRef idx="0"/>
    <cs:effectRef idx="0"/>
    <cs:fontRef idx="minor">
      <a:schemeClr val="lt1"/>
    </cs:fontRef>
  </cs:wall>
</cs:chartStyle>
</file>

<file path=xl/charts/style3.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3" Type="http://schemas.microsoft.com/office/2014/relationships/chartEx" Target="../charts/chartEx1.xml"/><Relationship Id="rId2" Type="http://schemas.openxmlformats.org/officeDocument/2006/relationships/image" Target="../media/image1.png"/><Relationship Id="rId1" Type="http://schemas.openxmlformats.org/officeDocument/2006/relationships/chart" Target="../charts/chart1.xml"/><Relationship Id="rId4"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0</xdr:col>
      <xdr:colOff>11547</xdr:colOff>
      <xdr:row>12</xdr:row>
      <xdr:rowOff>11540</xdr:rowOff>
    </xdr:from>
    <xdr:to>
      <xdr:col>12</xdr:col>
      <xdr:colOff>23093</xdr:colOff>
      <xdr:row>27</xdr:row>
      <xdr:rowOff>0</xdr:rowOff>
    </xdr:to>
    <xdr:graphicFrame macro="">
      <xdr:nvGraphicFramePr>
        <xdr:cNvPr id="2" name="Chart 1">
          <a:extLst>
            <a:ext uri="{FF2B5EF4-FFF2-40B4-BE49-F238E27FC236}">
              <a16:creationId xmlns:a16="http://schemas.microsoft.com/office/drawing/2014/main" id="{A220C2CD-023D-394A-92DE-A136BB1BC2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0</xdr:col>
      <xdr:colOff>30019</xdr:colOff>
      <xdr:row>0</xdr:row>
      <xdr:rowOff>56573</xdr:rowOff>
    </xdr:from>
    <xdr:ext cx="1179502" cy="434932"/>
    <xdr:pic>
      <xdr:nvPicPr>
        <xdr:cNvPr id="5" name="Picture 4">
          <a:extLst>
            <a:ext uri="{FF2B5EF4-FFF2-40B4-BE49-F238E27FC236}">
              <a16:creationId xmlns:a16="http://schemas.microsoft.com/office/drawing/2014/main" id="{E766C6BC-DBBB-D640-AC7F-6000CD0A050F}"/>
            </a:ext>
          </a:extLst>
        </xdr:cNvPr>
        <xdr:cNvPicPr>
          <a:picLocks noChangeAspect="1"/>
        </xdr:cNvPicPr>
      </xdr:nvPicPr>
      <xdr:blipFill>
        <a:blip xmlns:r="http://schemas.openxmlformats.org/officeDocument/2006/relationships" r:embed="rId2"/>
        <a:stretch>
          <a:fillRect/>
        </a:stretch>
      </xdr:blipFill>
      <xdr:spPr>
        <a:xfrm>
          <a:off x="18851419" y="56573"/>
          <a:ext cx="1179502" cy="434932"/>
        </a:xfrm>
        <a:prstGeom prst="rect">
          <a:avLst/>
        </a:prstGeom>
      </xdr:spPr>
    </xdr:pic>
    <xdr:clientData/>
  </xdr:oneCellAnchor>
  <xdr:twoCellAnchor>
    <xdr:from>
      <xdr:col>13</xdr:col>
      <xdr:colOff>0</xdr:colOff>
      <xdr:row>1</xdr:row>
      <xdr:rowOff>0</xdr:rowOff>
    </xdr:from>
    <xdr:to>
      <xdr:col>25</xdr:col>
      <xdr:colOff>468746</xdr:colOff>
      <xdr:row>13</xdr:row>
      <xdr:rowOff>508006</xdr:rowOff>
    </xdr:to>
    <mc:AlternateContent xmlns:mc="http://schemas.openxmlformats.org/markup-compatibility/2006">
      <mc:Choice xmlns:cx1="http://schemas.microsoft.com/office/drawing/2015/9/8/chartex" Requires="cx1">
        <xdr:graphicFrame macro="">
          <xdr:nvGraphicFramePr>
            <xdr:cNvPr id="6" name="Chart 5">
              <a:extLst>
                <a:ext uri="{FF2B5EF4-FFF2-40B4-BE49-F238E27FC236}">
                  <a16:creationId xmlns:a16="http://schemas.microsoft.com/office/drawing/2014/main" id="{2BA2FEE7-5F0B-2946-A4A7-34FB0DD838E7}"/>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3"/>
            </a:graphicData>
          </a:graphic>
        </xdr:graphicFrame>
      </mc:Choice>
      <mc:Fallback>
        <xdr:sp macro="" textlink="">
          <xdr:nvSpPr>
            <xdr:cNvPr id="0" name=""/>
            <xdr:cNvSpPr>
              <a:spLocks noTextEdit="1"/>
            </xdr:cNvSpPr>
          </xdr:nvSpPr>
          <xdr:spPr>
            <a:xfrm>
              <a:off x="11188700" y="558800"/>
              <a:ext cx="10374746" cy="6896106"/>
            </a:xfrm>
            <a:prstGeom prst="rect">
              <a:avLst/>
            </a:prstGeom>
            <a:solidFill>
              <a:prstClr val="white"/>
            </a:solidFill>
            <a:ln w="1">
              <a:solidFill>
                <a:prstClr val="green"/>
              </a:solidFill>
            </a:ln>
          </xdr:spPr>
          <xdr:txBody>
            <a:bodyPr vertOverflow="clip" horzOverflow="clip"/>
            <a:lstStyle/>
            <a:p>
              <a:r>
                <a:rPr lang="en-US" sz="1100"/>
                <a:t>This chart isn't available in your version of Excel.
Editing this shape or saving this workbook into a different file format will permanently break the chart.</a:t>
              </a:r>
            </a:p>
          </xdr:txBody>
        </xdr:sp>
      </mc:Fallback>
    </mc:AlternateContent>
    <xdr:clientData/>
  </xdr:twoCellAnchor>
  <xdr:twoCellAnchor>
    <xdr:from>
      <xdr:col>13</xdr:col>
      <xdr:colOff>0</xdr:colOff>
      <xdr:row>15</xdr:row>
      <xdr:rowOff>0</xdr:rowOff>
    </xdr:from>
    <xdr:to>
      <xdr:col>25</xdr:col>
      <xdr:colOff>520700</xdr:colOff>
      <xdr:row>26</xdr:row>
      <xdr:rowOff>584200</xdr:rowOff>
    </xdr:to>
    <xdr:graphicFrame macro="">
      <xdr:nvGraphicFramePr>
        <xdr:cNvPr id="7" name="Chart 6">
          <a:extLst>
            <a:ext uri="{FF2B5EF4-FFF2-40B4-BE49-F238E27FC236}">
              <a16:creationId xmlns:a16="http://schemas.microsoft.com/office/drawing/2014/main" id="{96327C8C-9D1C-2E44-ABD7-812EBE60CB2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74F3F1-726F-804F-8126-856239F06FF7}">
  <dimension ref="A1:L27"/>
  <sheetViews>
    <sheetView workbookViewId="0">
      <selection activeCell="A2" sqref="A2:L10"/>
    </sheetView>
  </sheetViews>
  <sheetFormatPr baseColWidth="10" defaultRowHeight="16" x14ac:dyDescent="0.2"/>
  <cols>
    <col min="1" max="12" width="11.33203125" style="2" customWidth="1"/>
  </cols>
  <sheetData>
    <row r="1" spans="1:12" ht="44" customHeight="1" x14ac:dyDescent="0.2">
      <c r="A1" s="1"/>
      <c r="B1" s="1"/>
      <c r="C1" s="4"/>
      <c r="D1" s="1"/>
      <c r="E1" s="1"/>
      <c r="F1" s="1"/>
      <c r="G1" s="1"/>
      <c r="H1" s="1"/>
      <c r="I1" s="1"/>
      <c r="J1" s="1"/>
      <c r="K1" s="1"/>
      <c r="L1" s="1"/>
    </row>
    <row r="2" spans="1:12" ht="47" customHeight="1" x14ac:dyDescent="0.2">
      <c r="A2" s="33" t="s">
        <v>174</v>
      </c>
      <c r="B2" s="33"/>
      <c r="C2" s="33"/>
      <c r="D2" s="33"/>
      <c r="E2" s="33"/>
      <c r="F2" s="33"/>
      <c r="G2" s="33"/>
      <c r="H2" s="33"/>
      <c r="I2" s="33"/>
      <c r="J2" s="33"/>
      <c r="K2" s="33"/>
      <c r="L2" s="33"/>
    </row>
    <row r="3" spans="1:12" ht="47" customHeight="1" x14ac:dyDescent="0.2">
      <c r="A3" s="33"/>
      <c r="B3" s="33"/>
      <c r="C3" s="33"/>
      <c r="D3" s="33"/>
      <c r="E3" s="33"/>
      <c r="F3" s="33"/>
      <c r="G3" s="33"/>
      <c r="H3" s="33"/>
      <c r="I3" s="33"/>
      <c r="J3" s="33"/>
      <c r="K3" s="33"/>
      <c r="L3" s="33"/>
    </row>
    <row r="4" spans="1:12" ht="47" customHeight="1" x14ac:dyDescent="0.2">
      <c r="A4" s="33"/>
      <c r="B4" s="33"/>
      <c r="C4" s="33"/>
      <c r="D4" s="33"/>
      <c r="E4" s="33"/>
      <c r="F4" s="33"/>
      <c r="G4" s="33"/>
      <c r="H4" s="33"/>
      <c r="I4" s="33"/>
      <c r="J4" s="33"/>
      <c r="K4" s="33"/>
      <c r="L4" s="33"/>
    </row>
    <row r="5" spans="1:12" ht="47" customHeight="1" x14ac:dyDescent="0.2">
      <c r="A5" s="33"/>
      <c r="B5" s="33"/>
      <c r="C5" s="33"/>
      <c r="D5" s="33"/>
      <c r="E5" s="33"/>
      <c r="F5" s="33"/>
      <c r="G5" s="33"/>
      <c r="H5" s="33"/>
      <c r="I5" s="33"/>
      <c r="J5" s="33"/>
      <c r="K5" s="33"/>
      <c r="L5" s="33"/>
    </row>
    <row r="6" spans="1:12" ht="47" customHeight="1" x14ac:dyDescent="0.2">
      <c r="A6" s="33"/>
      <c r="B6" s="33"/>
      <c r="C6" s="33"/>
      <c r="D6" s="33"/>
      <c r="E6" s="33"/>
      <c r="F6" s="33"/>
      <c r="G6" s="33"/>
      <c r="H6" s="33"/>
      <c r="I6" s="33"/>
      <c r="J6" s="33"/>
      <c r="K6" s="33"/>
      <c r="L6" s="33"/>
    </row>
    <row r="7" spans="1:12" ht="47" customHeight="1" x14ac:dyDescent="0.2">
      <c r="A7" s="33"/>
      <c r="B7" s="33"/>
      <c r="C7" s="33"/>
      <c r="D7" s="33"/>
      <c r="E7" s="33"/>
      <c r="F7" s="33"/>
      <c r="G7" s="33"/>
      <c r="H7" s="33"/>
      <c r="I7" s="33"/>
      <c r="J7" s="33"/>
      <c r="K7" s="33"/>
      <c r="L7" s="33"/>
    </row>
    <row r="8" spans="1:12" ht="47" customHeight="1" x14ac:dyDescent="0.2">
      <c r="A8" s="33"/>
      <c r="B8" s="33"/>
      <c r="C8" s="33"/>
      <c r="D8" s="33"/>
      <c r="E8" s="33"/>
      <c r="F8" s="33"/>
      <c r="G8" s="33"/>
      <c r="H8" s="33"/>
      <c r="I8" s="33"/>
      <c r="J8" s="33"/>
      <c r="K8" s="33"/>
      <c r="L8" s="33"/>
    </row>
    <row r="9" spans="1:12" ht="47" customHeight="1" x14ac:dyDescent="0.2">
      <c r="A9" s="33"/>
      <c r="B9" s="33"/>
      <c r="C9" s="33"/>
      <c r="D9" s="33"/>
      <c r="E9" s="33"/>
      <c r="F9" s="33"/>
      <c r="G9" s="33"/>
      <c r="H9" s="33"/>
      <c r="I9" s="33"/>
      <c r="J9" s="33"/>
      <c r="K9" s="33"/>
      <c r="L9" s="33"/>
    </row>
    <row r="10" spans="1:12" ht="47" customHeight="1" x14ac:dyDescent="0.2">
      <c r="A10" s="33"/>
      <c r="B10" s="33"/>
      <c r="C10" s="33"/>
      <c r="D10" s="33"/>
      <c r="E10" s="33"/>
      <c r="F10" s="33"/>
      <c r="G10" s="33"/>
      <c r="H10" s="33"/>
      <c r="I10" s="33"/>
      <c r="J10" s="33"/>
      <c r="K10" s="33"/>
      <c r="L10" s="33"/>
    </row>
    <row r="13" spans="1:12" ht="48" customHeight="1" x14ac:dyDescent="0.2"/>
    <row r="14" spans="1:12" ht="48" customHeight="1" x14ac:dyDescent="0.2"/>
    <row r="15" spans="1:12" ht="48" customHeight="1" x14ac:dyDescent="0.2"/>
    <row r="16" spans="1:12" ht="48" customHeight="1" x14ac:dyDescent="0.2"/>
    <row r="17" ht="48" customHeight="1" x14ac:dyDescent="0.2"/>
    <row r="18" ht="48" customHeight="1" x14ac:dyDescent="0.2"/>
    <row r="19" ht="48" customHeight="1" x14ac:dyDescent="0.2"/>
    <row r="20" ht="48" customHeight="1" x14ac:dyDescent="0.2"/>
    <row r="21" ht="48" customHeight="1" x14ac:dyDescent="0.2"/>
    <row r="22" ht="48" customHeight="1" x14ac:dyDescent="0.2"/>
    <row r="23" ht="48" customHeight="1" x14ac:dyDescent="0.2"/>
    <row r="24" ht="48" customHeight="1" x14ac:dyDescent="0.2"/>
    <row r="25" ht="48" customHeight="1" x14ac:dyDescent="0.2"/>
    <row r="26" ht="48" customHeight="1" x14ac:dyDescent="0.2"/>
    <row r="27" ht="48" customHeight="1" x14ac:dyDescent="0.2"/>
  </sheetData>
  <sheetProtection sheet="1" objects="1" scenarios="1"/>
  <mergeCells count="1">
    <mergeCell ref="A2:L10"/>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241052-58E3-2B49-AD78-CBBF5E3BD64E}">
  <dimension ref="A1:X69"/>
  <sheetViews>
    <sheetView tabSelected="1" zoomScale="130" zoomScaleNormal="130" workbookViewId="0">
      <pane ySplit="1" topLeftCell="A46" activePane="bottomLeft" state="frozen"/>
      <selection pane="bottomLeft" activeCell="H54" sqref="H54"/>
    </sheetView>
  </sheetViews>
  <sheetFormatPr baseColWidth="10" defaultRowHeight="16" x14ac:dyDescent="0.2"/>
  <cols>
    <col min="1" max="1" width="11.1640625" style="1" customWidth="1"/>
    <col min="2" max="2" width="8.6640625" style="22" customWidth="1"/>
    <col min="3" max="3" width="19.83203125" style="23" customWidth="1"/>
    <col min="4" max="4" width="50.6640625" style="2" customWidth="1"/>
    <col min="5" max="5" width="20.5" style="32" customWidth="1"/>
    <col min="6" max="6" width="14" style="22" customWidth="1"/>
    <col min="7" max="7" width="45.83203125" style="31" customWidth="1"/>
    <col min="8" max="8" width="35.83203125" style="31" customWidth="1"/>
    <col min="9" max="10" width="10.1640625" style="31" customWidth="1"/>
    <col min="11" max="11" width="14" style="1" customWidth="1"/>
    <col min="12" max="12" width="6.1640625" style="28" customWidth="1"/>
    <col min="13" max="24" width="10.83203125" style="29"/>
    <col min="25" max="16384" width="10.83203125" style="28"/>
  </cols>
  <sheetData>
    <row r="1" spans="1:11" s="26" customFormat="1" ht="44" x14ac:dyDescent="0.25">
      <c r="A1" s="8" t="s">
        <v>53</v>
      </c>
      <c r="B1" s="9" t="s">
        <v>52</v>
      </c>
      <c r="C1" s="10" t="s">
        <v>50</v>
      </c>
      <c r="D1" s="8" t="s">
        <v>77</v>
      </c>
      <c r="E1" s="25" t="s">
        <v>76</v>
      </c>
      <c r="F1" s="9" t="s">
        <v>55</v>
      </c>
      <c r="G1" s="25" t="s">
        <v>88</v>
      </c>
      <c r="H1" s="25" t="s">
        <v>89</v>
      </c>
      <c r="I1" s="25" t="s">
        <v>90</v>
      </c>
      <c r="J1" s="25" t="s">
        <v>91</v>
      </c>
      <c r="K1" s="9" t="s">
        <v>54</v>
      </c>
    </row>
    <row r="2" spans="1:11" ht="68" customHeight="1" x14ac:dyDescent="0.2">
      <c r="A2" s="39" t="s">
        <v>118</v>
      </c>
      <c r="B2" s="11" t="s">
        <v>44</v>
      </c>
      <c r="C2" s="12" t="s">
        <v>78</v>
      </c>
      <c r="D2" s="13" t="s">
        <v>130</v>
      </c>
      <c r="E2" s="7" t="s">
        <v>59</v>
      </c>
      <c r="F2" s="24" t="str">
        <f>_xlfn.XLOOKUP('Controls and Grades'!E2,Scoring!$A$1:$A$6,Scoring!$B$1:$B$6)</f>
        <v>F</v>
      </c>
      <c r="G2" s="27"/>
      <c r="H2" s="27"/>
      <c r="I2" s="27"/>
      <c r="J2" s="27"/>
      <c r="K2" s="44" t="str" cm="1">
        <f t="array" ref="K2">_xlfn.XLOOKUP(ROUND(SUM(AVERAGE(VLOOKUP('Controls and Grades'!F2:F10,Scoring!$B$1:$C$6,2,FALSE))),0),Scoring!C1:C5,Scoring!B1:B5)</f>
        <v>F</v>
      </c>
    </row>
    <row r="3" spans="1:11" ht="68" customHeight="1" x14ac:dyDescent="0.2">
      <c r="A3" s="39"/>
      <c r="B3" s="11" t="s">
        <v>45</v>
      </c>
      <c r="C3" s="12" t="s">
        <v>78</v>
      </c>
      <c r="D3" s="13" t="s">
        <v>131</v>
      </c>
      <c r="E3" s="7" t="s">
        <v>59</v>
      </c>
      <c r="F3" s="24" t="str">
        <f>_xlfn.XLOOKUP('Controls and Grades'!E3,Scoring!$A$1:$A$6,Scoring!$B$1:$B$6)</f>
        <v>F</v>
      </c>
      <c r="G3" s="27"/>
      <c r="H3" s="27"/>
      <c r="I3" s="27"/>
      <c r="J3" s="27"/>
      <c r="K3" s="44"/>
    </row>
    <row r="4" spans="1:11" ht="68" customHeight="1" x14ac:dyDescent="0.2">
      <c r="A4" s="39"/>
      <c r="B4" s="11" t="s">
        <v>46</v>
      </c>
      <c r="C4" s="12" t="s">
        <v>78</v>
      </c>
      <c r="D4" s="13" t="s">
        <v>132</v>
      </c>
      <c r="E4" s="7" t="s">
        <v>59</v>
      </c>
      <c r="F4" s="24" t="str">
        <f>_xlfn.XLOOKUP('Controls and Grades'!E4,Scoring!$A$1:$A$6,Scoring!$B$1:$B$6)</f>
        <v>F</v>
      </c>
      <c r="G4" s="27"/>
      <c r="H4" s="27"/>
      <c r="I4" s="27"/>
      <c r="J4" s="27"/>
      <c r="K4" s="44"/>
    </row>
    <row r="5" spans="1:11" ht="102" x14ac:dyDescent="0.2">
      <c r="A5" s="39"/>
      <c r="B5" s="11" t="s">
        <v>47</v>
      </c>
      <c r="C5" s="12" t="s">
        <v>78</v>
      </c>
      <c r="D5" s="13" t="s">
        <v>133</v>
      </c>
      <c r="E5" s="7" t="s">
        <v>59</v>
      </c>
      <c r="F5" s="24" t="str">
        <f>_xlfn.XLOOKUP('Controls and Grades'!E5,Scoring!$A$1:$A$6,Scoring!$B$1:$B$6)</f>
        <v>F</v>
      </c>
      <c r="G5" s="27"/>
      <c r="H5" s="27"/>
      <c r="I5" s="27"/>
      <c r="J5" s="27"/>
      <c r="K5" s="44"/>
    </row>
    <row r="6" spans="1:11" ht="102" x14ac:dyDescent="0.2">
      <c r="A6" s="39"/>
      <c r="B6" s="11" t="s">
        <v>48</v>
      </c>
      <c r="C6" s="12" t="s">
        <v>79</v>
      </c>
      <c r="D6" s="13" t="s">
        <v>134</v>
      </c>
      <c r="E6" s="7" t="s">
        <v>59</v>
      </c>
      <c r="F6" s="24" t="str">
        <f>_xlfn.XLOOKUP('Controls and Grades'!E6,Scoring!$A$1:$A$6,Scoring!$B$1:$B$6)</f>
        <v>F</v>
      </c>
      <c r="G6" s="27"/>
      <c r="H6" s="27"/>
      <c r="I6" s="27"/>
      <c r="J6" s="27"/>
      <c r="K6" s="44"/>
    </row>
    <row r="7" spans="1:11" ht="68" x14ac:dyDescent="0.2">
      <c r="A7" s="40"/>
      <c r="B7" s="14" t="s">
        <v>49</v>
      </c>
      <c r="C7" s="15" t="s">
        <v>78</v>
      </c>
      <c r="D7" s="16" t="s">
        <v>96</v>
      </c>
      <c r="E7" s="7" t="s">
        <v>59</v>
      </c>
      <c r="F7" s="24" t="str">
        <f>_xlfn.XLOOKUP('Controls and Grades'!E7,Scoring!$A$1:$A$6,Scoring!$B$1:$B$6)</f>
        <v>F</v>
      </c>
      <c r="G7" s="27"/>
      <c r="H7" s="27"/>
      <c r="I7" s="27"/>
      <c r="J7" s="27"/>
      <c r="K7" s="36"/>
    </row>
    <row r="8" spans="1:11" ht="37" customHeight="1" x14ac:dyDescent="0.2">
      <c r="A8" s="40"/>
      <c r="B8" s="11" t="s">
        <v>98</v>
      </c>
      <c r="C8" s="15" t="s">
        <v>78</v>
      </c>
      <c r="D8" s="16" t="s">
        <v>135</v>
      </c>
      <c r="E8" s="7" t="s">
        <v>59</v>
      </c>
      <c r="F8" s="24" t="str">
        <f>_xlfn.XLOOKUP('Controls and Grades'!E8,Scoring!$A$1:$A$6,Scoring!$B$1:$B$6)</f>
        <v>F</v>
      </c>
      <c r="G8" s="27"/>
      <c r="H8" s="27"/>
      <c r="I8" s="27"/>
      <c r="J8" s="27"/>
      <c r="K8" s="36"/>
    </row>
    <row r="9" spans="1:11" ht="64" customHeight="1" x14ac:dyDescent="0.2">
      <c r="A9" s="40"/>
      <c r="B9" s="11" t="s">
        <v>99</v>
      </c>
      <c r="C9" s="15" t="s">
        <v>78</v>
      </c>
      <c r="D9" s="16" t="s">
        <v>136</v>
      </c>
      <c r="E9" s="7" t="s">
        <v>59</v>
      </c>
      <c r="F9" s="24" t="str">
        <f>_xlfn.XLOOKUP('Controls and Grades'!E9,Scoring!$A$1:$A$6,Scoring!$B$1:$B$6)</f>
        <v>F</v>
      </c>
      <c r="G9" s="27"/>
      <c r="H9" s="27"/>
      <c r="I9" s="27"/>
      <c r="J9" s="27"/>
      <c r="K9" s="36"/>
    </row>
    <row r="10" spans="1:11" ht="66" customHeight="1" x14ac:dyDescent="0.2">
      <c r="A10" s="40"/>
      <c r="B10" s="11" t="s">
        <v>129</v>
      </c>
      <c r="C10" s="15" t="s">
        <v>78</v>
      </c>
      <c r="D10" s="13" t="s">
        <v>137</v>
      </c>
      <c r="E10" s="7" t="s">
        <v>59</v>
      </c>
      <c r="F10" s="24" t="str">
        <f>_xlfn.XLOOKUP('Controls and Grades'!E10,Scoring!$A$1:$A$6,Scoring!$B$1:$B$6)</f>
        <v>F</v>
      </c>
      <c r="G10" s="27"/>
      <c r="H10" s="27"/>
      <c r="I10" s="27"/>
      <c r="J10" s="27"/>
      <c r="K10" s="36"/>
    </row>
    <row r="11" spans="1:11" ht="11" customHeight="1" x14ac:dyDescent="0.2">
      <c r="A11" s="17"/>
      <c r="B11" s="18"/>
      <c r="C11" s="18"/>
      <c r="D11" s="18"/>
      <c r="E11" s="30"/>
      <c r="F11" s="18"/>
      <c r="G11" s="30"/>
      <c r="H11" s="30"/>
      <c r="I11" s="30"/>
      <c r="J11" s="30"/>
      <c r="K11" s="18"/>
    </row>
    <row r="12" spans="1:11" ht="81" customHeight="1" x14ac:dyDescent="0.2">
      <c r="A12" s="41" t="s">
        <v>117</v>
      </c>
      <c r="B12" s="19" t="s">
        <v>19</v>
      </c>
      <c r="C12" s="20" t="s">
        <v>78</v>
      </c>
      <c r="D12" s="21" t="s">
        <v>138</v>
      </c>
      <c r="E12" s="7" t="s">
        <v>59</v>
      </c>
      <c r="F12" s="24" t="str">
        <f>_xlfn.XLOOKUP('Controls and Grades'!E12,Scoring!$A$1:$A$6,Scoring!$B$1:$B$6)</f>
        <v>F</v>
      </c>
      <c r="G12" s="27"/>
      <c r="H12" s="27"/>
      <c r="I12" s="27"/>
      <c r="J12" s="27"/>
      <c r="K12" s="45" t="str" cm="1">
        <f t="array" ref="K12">_xlfn.XLOOKUP(ROUND(SUM(AVERAGE(VLOOKUP('Controls and Grades'!F12:F47,Scoring!$B$1:$C$6,2,FALSE))),0),Scoring!C1:C6,Scoring!B1:B6)</f>
        <v>F</v>
      </c>
    </row>
    <row r="13" spans="1:11" ht="83" customHeight="1" x14ac:dyDescent="0.2">
      <c r="A13" s="42"/>
      <c r="B13" s="11" t="s">
        <v>20</v>
      </c>
      <c r="C13" s="12" t="s">
        <v>79</v>
      </c>
      <c r="D13" s="13" t="s">
        <v>97</v>
      </c>
      <c r="E13" s="7" t="s">
        <v>59</v>
      </c>
      <c r="F13" s="24" t="str">
        <f>_xlfn.XLOOKUP('Controls and Grades'!E13,Scoring!$A$1:$A$6,Scoring!$B$1:$B$6)</f>
        <v>F</v>
      </c>
      <c r="G13" s="27"/>
      <c r="H13" s="27"/>
      <c r="I13" s="27"/>
      <c r="J13" s="27"/>
      <c r="K13" s="44"/>
    </row>
    <row r="14" spans="1:11" ht="51" x14ac:dyDescent="0.2">
      <c r="A14" s="42"/>
      <c r="B14" s="19" t="s">
        <v>21</v>
      </c>
      <c r="C14" s="12" t="s">
        <v>79</v>
      </c>
      <c r="D14" s="13" t="s">
        <v>139</v>
      </c>
      <c r="E14" s="7" t="s">
        <v>59</v>
      </c>
      <c r="F14" s="24" t="str">
        <f>_xlfn.XLOOKUP('Controls and Grades'!E14,Scoring!$A$1:$A$6,Scoring!$B$1:$B$6)</f>
        <v>F</v>
      </c>
      <c r="G14" s="27"/>
      <c r="H14" s="27"/>
      <c r="I14" s="27"/>
      <c r="J14" s="27"/>
      <c r="K14" s="44"/>
    </row>
    <row r="15" spans="1:11" ht="68" x14ac:dyDescent="0.2">
      <c r="A15" s="42"/>
      <c r="B15" s="11" t="s">
        <v>22</v>
      </c>
      <c r="C15" s="12" t="s">
        <v>79</v>
      </c>
      <c r="D15" s="13" t="s">
        <v>140</v>
      </c>
      <c r="E15" s="7" t="s">
        <v>59</v>
      </c>
      <c r="F15" s="24" t="str">
        <f>_xlfn.XLOOKUP('Controls and Grades'!E15,Scoring!$A$1:$A$6,Scoring!$B$1:$B$6)</f>
        <v>F</v>
      </c>
      <c r="G15" s="27"/>
      <c r="H15" s="27"/>
      <c r="I15" s="27"/>
      <c r="J15" s="27"/>
      <c r="K15" s="44"/>
    </row>
    <row r="16" spans="1:11" ht="52" customHeight="1" x14ac:dyDescent="0.2">
      <c r="A16" s="42"/>
      <c r="B16" s="19" t="s">
        <v>23</v>
      </c>
      <c r="C16" s="12" t="s">
        <v>79</v>
      </c>
      <c r="D16" s="13" t="s">
        <v>141</v>
      </c>
      <c r="E16" s="7" t="s">
        <v>59</v>
      </c>
      <c r="F16" s="24" t="str">
        <f>_xlfn.XLOOKUP('Controls and Grades'!E16,Scoring!$A$1:$A$6,Scoring!$B$1:$B$6)</f>
        <v>F</v>
      </c>
      <c r="G16" s="27"/>
      <c r="H16" s="27"/>
      <c r="I16" s="27"/>
      <c r="J16" s="27"/>
      <c r="K16" s="44"/>
    </row>
    <row r="17" spans="1:11" ht="67" customHeight="1" x14ac:dyDescent="0.2">
      <c r="A17" s="42"/>
      <c r="B17" s="11" t="s">
        <v>24</v>
      </c>
      <c r="C17" s="12" t="s">
        <v>78</v>
      </c>
      <c r="D17" s="13" t="s">
        <v>142</v>
      </c>
      <c r="E17" s="7" t="s">
        <v>59</v>
      </c>
      <c r="F17" s="24" t="str">
        <f>_xlfn.XLOOKUP('Controls and Grades'!E17,Scoring!$A$1:$A$6,Scoring!$B$1:$B$6)</f>
        <v>F</v>
      </c>
      <c r="G17" s="27"/>
      <c r="H17" s="27"/>
      <c r="I17" s="27"/>
      <c r="J17" s="27"/>
      <c r="K17" s="44"/>
    </row>
    <row r="18" spans="1:11" ht="51" customHeight="1" x14ac:dyDescent="0.2">
      <c r="A18" s="42"/>
      <c r="B18" s="19" t="s">
        <v>25</v>
      </c>
      <c r="C18" s="12" t="s">
        <v>79</v>
      </c>
      <c r="D18" s="13" t="s">
        <v>1</v>
      </c>
      <c r="E18" s="7" t="s">
        <v>59</v>
      </c>
      <c r="F18" s="24" t="str">
        <f>_xlfn.XLOOKUP('Controls and Grades'!E18,Scoring!$A$1:$A$6,Scoring!$B$1:$B$6)</f>
        <v>F</v>
      </c>
      <c r="G18" s="27"/>
      <c r="H18" s="27"/>
      <c r="I18" s="27"/>
      <c r="J18" s="27"/>
      <c r="K18" s="44"/>
    </row>
    <row r="19" spans="1:11" ht="68" customHeight="1" x14ac:dyDescent="0.2">
      <c r="A19" s="42"/>
      <c r="B19" s="11" t="s">
        <v>26</v>
      </c>
      <c r="C19" s="12" t="s">
        <v>79</v>
      </c>
      <c r="D19" s="13" t="s">
        <v>143</v>
      </c>
      <c r="E19" s="7" t="s">
        <v>59</v>
      </c>
      <c r="F19" s="24" t="str">
        <f>_xlfn.XLOOKUP('Controls and Grades'!E19,Scoring!$A$1:$A$6,Scoring!$B$1:$B$6)</f>
        <v>F</v>
      </c>
      <c r="G19" s="27"/>
      <c r="H19" s="27"/>
      <c r="I19" s="27"/>
      <c r="J19" s="27"/>
      <c r="K19" s="44"/>
    </row>
    <row r="20" spans="1:11" ht="82" customHeight="1" x14ac:dyDescent="0.2">
      <c r="A20" s="42"/>
      <c r="B20" s="19" t="s">
        <v>27</v>
      </c>
      <c r="C20" s="12" t="s">
        <v>79</v>
      </c>
      <c r="D20" s="13" t="s">
        <v>128</v>
      </c>
      <c r="E20" s="7" t="s">
        <v>59</v>
      </c>
      <c r="F20" s="24" t="str">
        <f>_xlfn.XLOOKUP('Controls and Grades'!E20,Scoring!$A$1:$A$6,Scoring!$B$1:$B$6)</f>
        <v>F</v>
      </c>
      <c r="G20" s="27"/>
      <c r="H20" s="27"/>
      <c r="I20" s="27"/>
      <c r="J20" s="27"/>
      <c r="K20" s="44"/>
    </row>
    <row r="21" spans="1:11" ht="37" customHeight="1" x14ac:dyDescent="0.2">
      <c r="A21" s="42"/>
      <c r="B21" s="11" t="s">
        <v>28</v>
      </c>
      <c r="C21" s="12" t="s">
        <v>79</v>
      </c>
      <c r="D21" s="13" t="s">
        <v>83</v>
      </c>
      <c r="E21" s="7" t="s">
        <v>59</v>
      </c>
      <c r="F21" s="24" t="str">
        <f>_xlfn.XLOOKUP('Controls and Grades'!E21,Scoring!$A$1:$A$6,Scoring!$B$1:$B$6)</f>
        <v>F</v>
      </c>
      <c r="G21" s="27"/>
      <c r="H21" s="27"/>
      <c r="I21" s="27"/>
      <c r="J21" s="27"/>
      <c r="K21" s="44"/>
    </row>
    <row r="22" spans="1:11" ht="37" customHeight="1" x14ac:dyDescent="0.2">
      <c r="A22" s="42"/>
      <c r="B22" s="19" t="s">
        <v>29</v>
      </c>
      <c r="C22" s="12" t="s">
        <v>79</v>
      </c>
      <c r="D22" s="13" t="s">
        <v>115</v>
      </c>
      <c r="E22" s="7" t="s">
        <v>59</v>
      </c>
      <c r="F22" s="24" t="str">
        <f>_xlfn.XLOOKUP('Controls and Grades'!E22,Scoring!$A$1:$A$6,Scoring!$B$1:$B$6)</f>
        <v>F</v>
      </c>
      <c r="G22" s="27"/>
      <c r="H22" s="27"/>
      <c r="I22" s="27"/>
      <c r="J22" s="27"/>
      <c r="K22" s="44"/>
    </row>
    <row r="23" spans="1:11" ht="37" customHeight="1" x14ac:dyDescent="0.2">
      <c r="A23" s="42"/>
      <c r="B23" s="11" t="s">
        <v>30</v>
      </c>
      <c r="C23" s="12" t="s">
        <v>79</v>
      </c>
      <c r="D23" s="13" t="s">
        <v>144</v>
      </c>
      <c r="E23" s="7" t="s">
        <v>59</v>
      </c>
      <c r="F23" s="24" t="str">
        <f>_xlfn.XLOOKUP('Controls and Grades'!E23,Scoring!$A$1:$A$6,Scoring!$B$1:$B$6)</f>
        <v>F</v>
      </c>
      <c r="G23" s="27"/>
      <c r="H23" s="27"/>
      <c r="I23" s="27"/>
      <c r="J23" s="27"/>
      <c r="K23" s="44"/>
    </row>
    <row r="24" spans="1:11" ht="37" customHeight="1" x14ac:dyDescent="0.2">
      <c r="A24" s="42"/>
      <c r="B24" s="19" t="s">
        <v>31</v>
      </c>
      <c r="C24" s="12" t="s">
        <v>79</v>
      </c>
      <c r="D24" s="13" t="s">
        <v>145</v>
      </c>
      <c r="E24" s="7" t="s">
        <v>59</v>
      </c>
      <c r="F24" s="24" t="str">
        <f>_xlfn.XLOOKUP('Controls and Grades'!E24,Scoring!$A$1:$A$6,Scoring!$B$1:$B$6)</f>
        <v>F</v>
      </c>
      <c r="G24" s="27"/>
      <c r="H24" s="27"/>
      <c r="I24" s="27"/>
      <c r="J24" s="27"/>
      <c r="K24" s="44"/>
    </row>
    <row r="25" spans="1:11" ht="34" customHeight="1" x14ac:dyDescent="0.2">
      <c r="A25" s="42"/>
      <c r="B25" s="11" t="s">
        <v>32</v>
      </c>
      <c r="C25" s="12" t="s">
        <v>79</v>
      </c>
      <c r="D25" s="13" t="s">
        <v>84</v>
      </c>
      <c r="E25" s="7" t="s">
        <v>59</v>
      </c>
      <c r="F25" s="24" t="str">
        <f>_xlfn.XLOOKUP('Controls and Grades'!E25,Scoring!$A$1:$A$6,Scoring!$B$1:$B$6)</f>
        <v>F</v>
      </c>
      <c r="G25" s="27"/>
      <c r="H25" s="27"/>
      <c r="I25" s="27"/>
      <c r="J25" s="27"/>
      <c r="K25" s="44"/>
    </row>
    <row r="26" spans="1:11" ht="54" customHeight="1" x14ac:dyDescent="0.2">
      <c r="A26" s="42"/>
      <c r="B26" s="19" t="s">
        <v>33</v>
      </c>
      <c r="C26" s="12" t="s">
        <v>79</v>
      </c>
      <c r="D26" s="13" t="s">
        <v>146</v>
      </c>
      <c r="E26" s="7" t="s">
        <v>59</v>
      </c>
      <c r="F26" s="24" t="str">
        <f>_xlfn.XLOOKUP('Controls and Grades'!E26,Scoring!$A$1:$A$6,Scoring!$B$1:$B$6)</f>
        <v>F</v>
      </c>
      <c r="G26" s="27"/>
      <c r="H26" s="27"/>
      <c r="I26" s="27"/>
      <c r="J26" s="27"/>
      <c r="K26" s="44"/>
    </row>
    <row r="27" spans="1:11" ht="51" customHeight="1" x14ac:dyDescent="0.2">
      <c r="A27" s="42"/>
      <c r="B27" s="11" t="s">
        <v>34</v>
      </c>
      <c r="C27" s="12" t="s">
        <v>78</v>
      </c>
      <c r="D27" s="13" t="s">
        <v>2</v>
      </c>
      <c r="E27" s="7" t="s">
        <v>59</v>
      </c>
      <c r="F27" s="24" t="str">
        <f>_xlfn.XLOOKUP('Controls and Grades'!E27,Scoring!$A$1:$A$6,Scoring!$B$1:$B$6)</f>
        <v>F</v>
      </c>
      <c r="G27" s="27"/>
      <c r="H27" s="27"/>
      <c r="I27" s="27"/>
      <c r="J27" s="27"/>
      <c r="K27" s="44"/>
    </row>
    <row r="28" spans="1:11" ht="83" customHeight="1" x14ac:dyDescent="0.2">
      <c r="A28" s="42"/>
      <c r="B28" s="19" t="s">
        <v>35</v>
      </c>
      <c r="C28" s="12" t="s">
        <v>51</v>
      </c>
      <c r="D28" s="13" t="s">
        <v>147</v>
      </c>
      <c r="E28" s="7" t="s">
        <v>59</v>
      </c>
      <c r="F28" s="24" t="str">
        <f>_xlfn.XLOOKUP('Controls and Grades'!E28,Scoring!$A$1:$A$6,Scoring!$B$1:$B$6)</f>
        <v>F</v>
      </c>
      <c r="G28" s="27"/>
      <c r="H28" s="27"/>
      <c r="I28" s="27"/>
      <c r="J28" s="27"/>
      <c r="K28" s="44"/>
    </row>
    <row r="29" spans="1:11" ht="55" customHeight="1" x14ac:dyDescent="0.2">
      <c r="A29" s="42"/>
      <c r="B29" s="11" t="s">
        <v>36</v>
      </c>
      <c r="C29" s="12" t="s">
        <v>51</v>
      </c>
      <c r="D29" s="13" t="s">
        <v>148</v>
      </c>
      <c r="E29" s="7" t="s">
        <v>59</v>
      </c>
      <c r="F29" s="24" t="str">
        <f>_xlfn.XLOOKUP('Controls and Grades'!E29,Scoring!$A$1:$A$6,Scoring!$B$1:$B$6)</f>
        <v>F</v>
      </c>
      <c r="G29" s="27"/>
      <c r="H29" s="27"/>
      <c r="I29" s="27"/>
      <c r="J29" s="27"/>
      <c r="K29" s="44"/>
    </row>
    <row r="30" spans="1:11" ht="70" customHeight="1" x14ac:dyDescent="0.2">
      <c r="A30" s="42"/>
      <c r="B30" s="19" t="s">
        <v>37</v>
      </c>
      <c r="C30" s="12" t="s">
        <v>51</v>
      </c>
      <c r="D30" s="13" t="s">
        <v>87</v>
      </c>
      <c r="E30" s="7" t="s">
        <v>59</v>
      </c>
      <c r="F30" s="24" t="str">
        <f>_xlfn.XLOOKUP('Controls and Grades'!E30,Scoring!$A$1:$A$6,Scoring!$B$1:$B$6)</f>
        <v>F</v>
      </c>
      <c r="G30" s="27"/>
      <c r="H30" s="27"/>
      <c r="I30" s="27"/>
      <c r="J30" s="27"/>
      <c r="K30" s="44"/>
    </row>
    <row r="31" spans="1:11" ht="53" customHeight="1" x14ac:dyDescent="0.2">
      <c r="A31" s="42"/>
      <c r="B31" s="11" t="s">
        <v>38</v>
      </c>
      <c r="C31" s="12" t="s">
        <v>51</v>
      </c>
      <c r="D31" s="13" t="s">
        <v>149</v>
      </c>
      <c r="E31" s="7" t="s">
        <v>59</v>
      </c>
      <c r="F31" s="24" t="str">
        <f>_xlfn.XLOOKUP('Controls and Grades'!E31,Scoring!$A$1:$A$6,Scoring!$B$1:$B$6)</f>
        <v>F</v>
      </c>
      <c r="G31" s="27"/>
      <c r="H31" s="27"/>
      <c r="I31" s="27"/>
      <c r="J31" s="27"/>
      <c r="K31" s="44"/>
    </row>
    <row r="32" spans="1:11" ht="68" x14ac:dyDescent="0.2">
      <c r="A32" s="42"/>
      <c r="B32" s="19" t="s">
        <v>39</v>
      </c>
      <c r="C32" s="12" t="s">
        <v>51</v>
      </c>
      <c r="D32" s="13" t="s">
        <v>116</v>
      </c>
      <c r="E32" s="7" t="s">
        <v>59</v>
      </c>
      <c r="F32" s="24" t="str">
        <f>_xlfn.XLOOKUP('Controls and Grades'!E32,Scoring!$A$1:$A$6,Scoring!$B$1:$B$6)</f>
        <v>F</v>
      </c>
      <c r="G32" s="27"/>
      <c r="H32" s="27"/>
      <c r="I32" s="27"/>
      <c r="J32" s="27"/>
      <c r="K32" s="44"/>
    </row>
    <row r="33" spans="1:11" ht="84" customHeight="1" x14ac:dyDescent="0.2">
      <c r="A33" s="42"/>
      <c r="B33" s="11" t="s">
        <v>40</v>
      </c>
      <c r="C33" s="12" t="s">
        <v>51</v>
      </c>
      <c r="D33" s="13" t="s">
        <v>150</v>
      </c>
      <c r="E33" s="7" t="s">
        <v>59</v>
      </c>
      <c r="F33" s="24" t="str">
        <f>_xlfn.XLOOKUP('Controls and Grades'!E33,Scoring!$A$1:$A$6,Scoring!$B$1:$B$6)</f>
        <v>F</v>
      </c>
      <c r="G33" s="27"/>
      <c r="H33" s="27"/>
      <c r="I33" s="27"/>
      <c r="J33" s="27"/>
      <c r="K33" s="44"/>
    </row>
    <row r="34" spans="1:11" ht="52" customHeight="1" x14ac:dyDescent="0.2">
      <c r="A34" s="42"/>
      <c r="B34" s="19" t="s">
        <v>41</v>
      </c>
      <c r="C34" s="12" t="s">
        <v>51</v>
      </c>
      <c r="D34" s="13" t="s">
        <v>151</v>
      </c>
      <c r="E34" s="7" t="s">
        <v>59</v>
      </c>
      <c r="F34" s="24" t="str">
        <f>_xlfn.XLOOKUP('Controls and Grades'!E34,Scoring!$A$1:$A$6,Scoring!$B$1:$B$6)</f>
        <v>F</v>
      </c>
      <c r="G34" s="27"/>
      <c r="H34" s="27"/>
      <c r="I34" s="27"/>
      <c r="J34" s="27"/>
      <c r="K34" s="44"/>
    </row>
    <row r="35" spans="1:11" ht="51" customHeight="1" x14ac:dyDescent="0.2">
      <c r="A35" s="42"/>
      <c r="B35" s="11" t="s">
        <v>42</v>
      </c>
      <c r="C35" s="12" t="s">
        <v>51</v>
      </c>
      <c r="D35" s="13" t="s">
        <v>152</v>
      </c>
      <c r="E35" s="7" t="s">
        <v>59</v>
      </c>
      <c r="F35" s="24" t="str">
        <f>_xlfn.XLOOKUP('Controls and Grades'!E35,Scoring!$A$1:$A$6,Scoring!$B$1:$B$6)</f>
        <v>F</v>
      </c>
      <c r="G35" s="27"/>
      <c r="H35" s="27"/>
      <c r="I35" s="27"/>
      <c r="J35" s="27"/>
      <c r="K35" s="44"/>
    </row>
    <row r="36" spans="1:11" ht="51" customHeight="1" x14ac:dyDescent="0.2">
      <c r="A36" s="42"/>
      <c r="B36" s="19" t="s">
        <v>43</v>
      </c>
      <c r="C36" s="12" t="s">
        <v>51</v>
      </c>
      <c r="D36" s="13" t="s">
        <v>153</v>
      </c>
      <c r="E36" s="7" t="s">
        <v>59</v>
      </c>
      <c r="F36" s="24" t="str">
        <f>_xlfn.XLOOKUP('Controls and Grades'!E36,Scoring!$A$1:$A$6,Scoring!$B$1:$B$6)</f>
        <v>F</v>
      </c>
      <c r="G36" s="27"/>
      <c r="H36" s="27"/>
      <c r="I36" s="27"/>
      <c r="J36" s="27"/>
      <c r="K36" s="44"/>
    </row>
    <row r="37" spans="1:11" ht="51" x14ac:dyDescent="0.2">
      <c r="A37" s="42"/>
      <c r="B37" s="11" t="s">
        <v>100</v>
      </c>
      <c r="C37" s="12" t="s">
        <v>51</v>
      </c>
      <c r="D37" s="13" t="s">
        <v>154</v>
      </c>
      <c r="E37" s="7" t="s">
        <v>59</v>
      </c>
      <c r="F37" s="24" t="str">
        <f>_xlfn.XLOOKUP('Controls and Grades'!E37,Scoring!$A$1:$A$6,Scoring!$B$1:$B$6)</f>
        <v>F</v>
      </c>
      <c r="G37" s="27"/>
      <c r="H37" s="27"/>
      <c r="I37" s="27"/>
      <c r="J37" s="27"/>
      <c r="K37" s="44"/>
    </row>
    <row r="38" spans="1:11" ht="37" customHeight="1" x14ac:dyDescent="0.2">
      <c r="A38" s="42"/>
      <c r="B38" s="19" t="s">
        <v>75</v>
      </c>
      <c r="C38" s="12" t="s">
        <v>51</v>
      </c>
      <c r="D38" s="13" t="s">
        <v>110</v>
      </c>
      <c r="E38" s="7" t="s">
        <v>59</v>
      </c>
      <c r="F38" s="24" t="str">
        <f>_xlfn.XLOOKUP('Controls and Grades'!E38,Scoring!$A$1:$A$6,Scoring!$B$1:$B$6)</f>
        <v>F</v>
      </c>
      <c r="G38" s="27"/>
      <c r="H38" s="27"/>
      <c r="I38" s="27"/>
      <c r="J38" s="27"/>
      <c r="K38" s="44"/>
    </row>
    <row r="39" spans="1:11" ht="89" customHeight="1" x14ac:dyDescent="0.2">
      <c r="A39" s="42"/>
      <c r="B39" s="11" t="s">
        <v>82</v>
      </c>
      <c r="C39" s="12" t="s">
        <v>51</v>
      </c>
      <c r="D39" s="13" t="s">
        <v>155</v>
      </c>
      <c r="E39" s="7" t="s">
        <v>59</v>
      </c>
      <c r="F39" s="24" t="str">
        <f>_xlfn.XLOOKUP('Controls and Grades'!E39,Scoring!$A$1:$A$6,Scoring!$B$1:$B$6)</f>
        <v>F</v>
      </c>
      <c r="G39" s="27"/>
      <c r="H39" s="27"/>
      <c r="I39" s="27"/>
      <c r="J39" s="27"/>
      <c r="K39" s="44"/>
    </row>
    <row r="40" spans="1:11" ht="68" customHeight="1" x14ac:dyDescent="0.2">
      <c r="A40" s="42"/>
      <c r="B40" s="19" t="s">
        <v>101</v>
      </c>
      <c r="C40" s="12" t="s">
        <v>51</v>
      </c>
      <c r="D40" s="13" t="s">
        <v>111</v>
      </c>
      <c r="E40" s="7" t="s">
        <v>59</v>
      </c>
      <c r="F40" s="24" t="str">
        <f>_xlfn.XLOOKUP('Controls and Grades'!E40,Scoring!$A$1:$A$6,Scoring!$B$1:$B$6)</f>
        <v>F</v>
      </c>
      <c r="G40" s="27"/>
      <c r="H40" s="27"/>
      <c r="I40" s="27"/>
      <c r="J40" s="27"/>
      <c r="K40" s="44"/>
    </row>
    <row r="41" spans="1:11" ht="83" customHeight="1" x14ac:dyDescent="0.2">
      <c r="A41" s="42"/>
      <c r="B41" s="11" t="s">
        <v>102</v>
      </c>
      <c r="C41" s="12" t="s">
        <v>51</v>
      </c>
      <c r="D41" s="13" t="s">
        <v>112</v>
      </c>
      <c r="E41" s="7" t="s">
        <v>59</v>
      </c>
      <c r="F41" s="24" t="str">
        <f>_xlfn.XLOOKUP('Controls and Grades'!E41,Scoring!$A$1:$A$6,Scoring!$B$1:$B$6)</f>
        <v>F</v>
      </c>
      <c r="G41" s="27"/>
      <c r="H41" s="27"/>
      <c r="I41" s="27"/>
      <c r="J41" s="27"/>
      <c r="K41" s="44"/>
    </row>
    <row r="42" spans="1:11" ht="115" customHeight="1" x14ac:dyDescent="0.2">
      <c r="A42" s="42"/>
      <c r="B42" s="19" t="s">
        <v>103</v>
      </c>
      <c r="C42" s="12" t="s">
        <v>51</v>
      </c>
      <c r="D42" s="13" t="s">
        <v>156</v>
      </c>
      <c r="E42" s="7" t="s">
        <v>59</v>
      </c>
      <c r="F42" s="24" t="str">
        <f>_xlfn.XLOOKUP('Controls and Grades'!E42,Scoring!$A$1:$A$6,Scoring!$B$1:$B$6)</f>
        <v>F</v>
      </c>
      <c r="G42" s="27"/>
      <c r="H42" s="27"/>
      <c r="I42" s="27"/>
      <c r="J42" s="27"/>
      <c r="K42" s="44"/>
    </row>
    <row r="43" spans="1:11" ht="50" customHeight="1" x14ac:dyDescent="0.2">
      <c r="A43" s="42"/>
      <c r="B43" s="11" t="s">
        <v>104</v>
      </c>
      <c r="C43" s="12" t="s">
        <v>51</v>
      </c>
      <c r="D43" s="13" t="s">
        <v>157</v>
      </c>
      <c r="E43" s="7" t="s">
        <v>59</v>
      </c>
      <c r="F43" s="24" t="str">
        <f>_xlfn.XLOOKUP('Controls and Grades'!E43,Scoring!$A$1:$A$6,Scoring!$B$1:$B$6)</f>
        <v>F</v>
      </c>
      <c r="G43" s="27"/>
      <c r="H43" s="27"/>
      <c r="I43" s="27"/>
      <c r="J43" s="27"/>
      <c r="K43" s="44"/>
    </row>
    <row r="44" spans="1:11" ht="51" customHeight="1" x14ac:dyDescent="0.2">
      <c r="A44" s="42"/>
      <c r="B44" s="19" t="s">
        <v>105</v>
      </c>
      <c r="C44" s="12" t="s">
        <v>51</v>
      </c>
      <c r="D44" s="13" t="s">
        <v>158</v>
      </c>
      <c r="E44" s="7" t="s">
        <v>59</v>
      </c>
      <c r="F44" s="24" t="str">
        <f>_xlfn.XLOOKUP('Controls and Grades'!E44,Scoring!$A$1:$A$6,Scoring!$B$1:$B$6)</f>
        <v>F</v>
      </c>
      <c r="G44" s="27"/>
      <c r="H44" s="27"/>
      <c r="I44" s="27"/>
      <c r="J44" s="27"/>
      <c r="K44" s="44"/>
    </row>
    <row r="45" spans="1:11" ht="52" customHeight="1" x14ac:dyDescent="0.2">
      <c r="A45" s="42"/>
      <c r="B45" s="11" t="s">
        <v>106</v>
      </c>
      <c r="C45" s="12" t="s">
        <v>51</v>
      </c>
      <c r="D45" s="13" t="s">
        <v>159</v>
      </c>
      <c r="E45" s="7" t="s">
        <v>59</v>
      </c>
      <c r="F45" s="24" t="str">
        <f>_xlfn.XLOOKUP('Controls and Grades'!E45,Scoring!$A$1:$A$6,Scoring!$B$1:$B$6)</f>
        <v>F</v>
      </c>
      <c r="G45" s="27"/>
      <c r="H45" s="27"/>
      <c r="I45" s="27"/>
      <c r="J45" s="27"/>
      <c r="K45" s="44"/>
    </row>
    <row r="46" spans="1:11" ht="67" customHeight="1" x14ac:dyDescent="0.2">
      <c r="A46" s="42"/>
      <c r="B46" s="19" t="s">
        <v>107</v>
      </c>
      <c r="C46" s="12" t="s">
        <v>51</v>
      </c>
      <c r="D46" s="13" t="s">
        <v>160</v>
      </c>
      <c r="E46" s="7" t="s">
        <v>59</v>
      </c>
      <c r="F46" s="24" t="str">
        <f>_xlfn.XLOOKUP('Controls and Grades'!E46,Scoring!$A$1:$A$6,Scoring!$B$1:$B$6)</f>
        <v>F</v>
      </c>
      <c r="G46" s="27"/>
      <c r="H46" s="27"/>
      <c r="I46" s="27"/>
      <c r="J46" s="27"/>
      <c r="K46" s="44"/>
    </row>
    <row r="47" spans="1:11" ht="87" customHeight="1" x14ac:dyDescent="0.2">
      <c r="A47" s="42"/>
      <c r="B47" s="19" t="s">
        <v>127</v>
      </c>
      <c r="C47" s="12" t="s">
        <v>51</v>
      </c>
      <c r="D47" s="13" t="s">
        <v>161</v>
      </c>
      <c r="E47" s="7" t="s">
        <v>59</v>
      </c>
      <c r="F47" s="24" t="str">
        <f>_xlfn.XLOOKUP('Controls and Grades'!E47,Scoring!$A$1:$A$6,Scoring!$B$1:$B$6)</f>
        <v>F</v>
      </c>
      <c r="G47" s="27"/>
      <c r="H47" s="27"/>
      <c r="I47" s="27"/>
      <c r="J47" s="27"/>
      <c r="K47" s="44"/>
    </row>
    <row r="48" spans="1:11" ht="11" customHeight="1" x14ac:dyDescent="0.2">
      <c r="A48" s="17"/>
      <c r="B48" s="18"/>
      <c r="C48" s="18"/>
      <c r="D48" s="18"/>
      <c r="E48" s="30"/>
      <c r="F48" s="18"/>
      <c r="G48" s="30"/>
      <c r="H48" s="30"/>
      <c r="I48" s="30"/>
      <c r="J48" s="30"/>
      <c r="K48" s="18"/>
    </row>
    <row r="49" spans="1:11" ht="85" customHeight="1" x14ac:dyDescent="0.2">
      <c r="A49" s="43" t="s">
        <v>119</v>
      </c>
      <c r="B49" s="11" t="s">
        <v>120</v>
      </c>
      <c r="C49" s="12" t="s">
        <v>79</v>
      </c>
      <c r="D49" s="13" t="s">
        <v>162</v>
      </c>
      <c r="E49" s="7" t="s">
        <v>59</v>
      </c>
      <c r="F49" s="24" t="str">
        <f>_xlfn.XLOOKUP('Controls and Grades'!E49,Scoring!$A$1:$A$6,Scoring!$B$1:$B$6)</f>
        <v>F</v>
      </c>
      <c r="G49" s="27"/>
      <c r="H49" s="27"/>
      <c r="I49" s="27"/>
      <c r="J49" s="27"/>
      <c r="K49" s="44" t="str" cm="1">
        <f t="array" ref="K49">_xlfn.XLOOKUP(ROUND(SUM(AVERAGE(VLOOKUP('Controls and Grades'!F49:F55,Scoring!$B$1:$C$6,2,FALSE))),0),Scoring!C1:C6,Scoring!B1:B6)</f>
        <v>F</v>
      </c>
    </row>
    <row r="50" spans="1:11" ht="34" x14ac:dyDescent="0.2">
      <c r="A50" s="43"/>
      <c r="B50" s="11" t="s">
        <v>121</v>
      </c>
      <c r="C50" s="12" t="s">
        <v>51</v>
      </c>
      <c r="D50" s="13" t="s">
        <v>163</v>
      </c>
      <c r="E50" s="7" t="s">
        <v>59</v>
      </c>
      <c r="F50" s="24" t="str">
        <f>_xlfn.XLOOKUP('Controls and Grades'!E50,Scoring!$A$1:$A$6,Scoring!$B$1:$B$6)</f>
        <v>F</v>
      </c>
      <c r="G50" s="27"/>
      <c r="H50" s="27"/>
      <c r="I50" s="27"/>
      <c r="J50" s="27"/>
      <c r="K50" s="44"/>
    </row>
    <row r="51" spans="1:11" ht="34" customHeight="1" x14ac:dyDescent="0.2">
      <c r="A51" s="43"/>
      <c r="B51" s="11" t="s">
        <v>122</v>
      </c>
      <c r="C51" s="12" t="s">
        <v>51</v>
      </c>
      <c r="D51" s="13" t="s">
        <v>164</v>
      </c>
      <c r="E51" s="7" t="s">
        <v>59</v>
      </c>
      <c r="F51" s="24" t="str">
        <f>_xlfn.XLOOKUP('Controls and Grades'!E51,Scoring!$A$1:$A$6,Scoring!$B$1:$B$6)</f>
        <v>F</v>
      </c>
      <c r="G51" s="27"/>
      <c r="H51" s="27"/>
      <c r="I51" s="27"/>
      <c r="J51" s="27"/>
      <c r="K51" s="44"/>
    </row>
    <row r="52" spans="1:11" ht="34" customHeight="1" x14ac:dyDescent="0.2">
      <c r="A52" s="43"/>
      <c r="B52" s="11" t="s">
        <v>123</v>
      </c>
      <c r="C52" s="12" t="s">
        <v>79</v>
      </c>
      <c r="D52" s="13" t="s">
        <v>165</v>
      </c>
      <c r="E52" s="7" t="s">
        <v>59</v>
      </c>
      <c r="F52" s="24" t="str">
        <f>_xlfn.XLOOKUP('Controls and Grades'!E52,Scoring!$A$1:$A$6,Scoring!$B$1:$B$6)</f>
        <v>F</v>
      </c>
      <c r="G52" s="27"/>
      <c r="H52" s="27"/>
      <c r="I52" s="27"/>
      <c r="J52" s="27"/>
      <c r="K52" s="44"/>
    </row>
    <row r="53" spans="1:11" ht="51" customHeight="1" x14ac:dyDescent="0.2">
      <c r="A53" s="43"/>
      <c r="B53" s="11" t="s">
        <v>124</v>
      </c>
      <c r="C53" s="12" t="s">
        <v>51</v>
      </c>
      <c r="D53" s="13" t="s">
        <v>166</v>
      </c>
      <c r="E53" s="7" t="s">
        <v>59</v>
      </c>
      <c r="F53" s="24" t="str">
        <f>_xlfn.XLOOKUP('Controls and Grades'!E53,Scoring!$A$1:$A$6,Scoring!$B$1:$B$6)</f>
        <v>F</v>
      </c>
      <c r="G53" s="27"/>
      <c r="H53" s="27"/>
      <c r="I53" s="27"/>
      <c r="J53" s="27"/>
      <c r="K53" s="44"/>
    </row>
    <row r="54" spans="1:11" ht="51" customHeight="1" x14ac:dyDescent="0.2">
      <c r="A54" s="43"/>
      <c r="B54" s="11" t="s">
        <v>125</v>
      </c>
      <c r="C54" s="12" t="s">
        <v>79</v>
      </c>
      <c r="D54" s="13" t="s">
        <v>3</v>
      </c>
      <c r="E54" s="7" t="s">
        <v>59</v>
      </c>
      <c r="F54" s="24" t="str">
        <f>_xlfn.XLOOKUP('Controls and Grades'!E54,Scoring!$A$1:$A$6,Scoring!$B$1:$B$6)</f>
        <v>F</v>
      </c>
      <c r="G54" s="27"/>
      <c r="H54" s="27"/>
      <c r="I54" s="27"/>
      <c r="J54" s="27"/>
      <c r="K54" s="44"/>
    </row>
    <row r="55" spans="1:11" ht="85" x14ac:dyDescent="0.2">
      <c r="A55" s="43"/>
      <c r="B55" s="11" t="s">
        <v>126</v>
      </c>
      <c r="C55" s="12" t="s">
        <v>79</v>
      </c>
      <c r="D55" s="13" t="s">
        <v>176</v>
      </c>
      <c r="E55" s="7" t="s">
        <v>59</v>
      </c>
      <c r="F55" s="24" t="str">
        <f>_xlfn.XLOOKUP('Controls and Grades'!E55,Scoring!$A$1:$A$6,Scoring!$B$1:$B$6)</f>
        <v>F</v>
      </c>
      <c r="G55" s="27"/>
      <c r="H55" s="27"/>
      <c r="I55" s="27"/>
      <c r="J55" s="27"/>
      <c r="K55" s="44"/>
    </row>
    <row r="56" spans="1:11" ht="11" customHeight="1" x14ac:dyDescent="0.2">
      <c r="A56" s="17"/>
      <c r="B56" s="18"/>
      <c r="C56" s="18"/>
      <c r="D56" s="18"/>
      <c r="E56" s="30"/>
      <c r="F56" s="18"/>
      <c r="G56" s="30"/>
      <c r="H56" s="30"/>
      <c r="I56" s="30"/>
      <c r="J56" s="30"/>
      <c r="K56" s="18"/>
    </row>
    <row r="57" spans="1:11" ht="68" customHeight="1" x14ac:dyDescent="0.2">
      <c r="A57" s="38" t="s">
        <v>80</v>
      </c>
      <c r="B57" s="11" t="s">
        <v>11</v>
      </c>
      <c r="C57" s="12" t="s">
        <v>78</v>
      </c>
      <c r="D57" s="13" t="s">
        <v>5</v>
      </c>
      <c r="E57" s="7" t="s">
        <v>59</v>
      </c>
      <c r="F57" s="24" t="str">
        <f>_xlfn.XLOOKUP('Controls and Grades'!E57,Scoring!$A$1:$A$6,Scoring!$B$1:$B$6)</f>
        <v>F</v>
      </c>
      <c r="G57" s="27"/>
      <c r="H57" s="27"/>
      <c r="I57" s="27"/>
      <c r="J57" s="27"/>
      <c r="K57" s="44" t="str" cm="1">
        <f t="array" ref="K57">_xlfn.XLOOKUP(ROUND(SUM(AVERAGE(VLOOKUP('Controls and Grades'!F57:F64,Scoring!$B$1:$C$6,2,FALSE))),0),Scoring!C1:C6,Scoring!B1:B6)</f>
        <v>F</v>
      </c>
    </row>
    <row r="58" spans="1:11" ht="51" customHeight="1" x14ac:dyDescent="0.2">
      <c r="A58" s="38"/>
      <c r="B58" s="11" t="s">
        <v>12</v>
      </c>
      <c r="C58" s="12" t="s">
        <v>78</v>
      </c>
      <c r="D58" s="13" t="s">
        <v>167</v>
      </c>
      <c r="E58" s="7" t="s">
        <v>59</v>
      </c>
      <c r="F58" s="24" t="str">
        <f>_xlfn.XLOOKUP('Controls and Grades'!E58,Scoring!$A$1:$A$6,Scoring!$B$1:$B$6)</f>
        <v>F</v>
      </c>
      <c r="G58" s="27"/>
      <c r="H58" s="27"/>
      <c r="I58" s="27"/>
      <c r="J58" s="27"/>
      <c r="K58" s="44"/>
    </row>
    <row r="59" spans="1:11" ht="51" customHeight="1" x14ac:dyDescent="0.2">
      <c r="A59" s="38"/>
      <c r="B59" s="11" t="s">
        <v>13</v>
      </c>
      <c r="C59" s="12" t="s">
        <v>78</v>
      </c>
      <c r="D59" s="13" t="s">
        <v>168</v>
      </c>
      <c r="E59" s="7" t="s">
        <v>59</v>
      </c>
      <c r="F59" s="24" t="str">
        <f>_xlfn.XLOOKUP('Controls and Grades'!E59,Scoring!$A$1:$A$6,Scoring!$B$1:$B$6)</f>
        <v>F</v>
      </c>
      <c r="G59" s="27"/>
      <c r="H59" s="27"/>
      <c r="I59" s="27"/>
      <c r="J59" s="27"/>
      <c r="K59" s="44"/>
    </row>
    <row r="60" spans="1:11" ht="68" customHeight="1" x14ac:dyDescent="0.2">
      <c r="A60" s="38"/>
      <c r="B60" s="11" t="s">
        <v>14</v>
      </c>
      <c r="C60" s="12" t="s">
        <v>78</v>
      </c>
      <c r="D60" s="13" t="s">
        <v>169</v>
      </c>
      <c r="E60" s="7" t="s">
        <v>59</v>
      </c>
      <c r="F60" s="24" t="str">
        <f>_xlfn.XLOOKUP('Controls and Grades'!E60,Scoring!$A$1:$A$6,Scoring!$B$1:$B$6)</f>
        <v>F</v>
      </c>
      <c r="G60" s="27"/>
      <c r="H60" s="27"/>
      <c r="I60" s="27"/>
      <c r="J60" s="27"/>
      <c r="K60" s="44"/>
    </row>
    <row r="61" spans="1:11" ht="68" customHeight="1" x14ac:dyDescent="0.2">
      <c r="A61" s="38"/>
      <c r="B61" s="11" t="s">
        <v>15</v>
      </c>
      <c r="C61" s="12" t="s">
        <v>78</v>
      </c>
      <c r="D61" s="13" t="s">
        <v>6</v>
      </c>
      <c r="E61" s="7" t="s">
        <v>59</v>
      </c>
      <c r="F61" s="24" t="str">
        <f>_xlfn.XLOOKUP('Controls and Grades'!E61,Scoring!$A$1:$A$6,Scoring!$B$1:$B$6)</f>
        <v>F</v>
      </c>
      <c r="G61" s="27"/>
      <c r="H61" s="27"/>
      <c r="I61" s="27"/>
      <c r="J61" s="27"/>
      <c r="K61" s="44"/>
    </row>
    <row r="62" spans="1:11" ht="119" x14ac:dyDescent="0.2">
      <c r="A62" s="38"/>
      <c r="B62" s="11" t="s">
        <v>16</v>
      </c>
      <c r="C62" s="12" t="s">
        <v>78</v>
      </c>
      <c r="D62" s="13" t="s">
        <v>173</v>
      </c>
      <c r="E62" s="7" t="s">
        <v>59</v>
      </c>
      <c r="F62" s="24" t="str">
        <f>_xlfn.XLOOKUP('Controls and Grades'!E62,Scoring!$A$1:$A$6,Scoring!$B$1:$B$6)</f>
        <v>F</v>
      </c>
      <c r="G62" s="27"/>
      <c r="H62" s="27"/>
      <c r="I62" s="27"/>
      <c r="J62" s="27"/>
      <c r="K62" s="44"/>
    </row>
    <row r="63" spans="1:11" ht="51" customHeight="1" x14ac:dyDescent="0.2">
      <c r="A63" s="38"/>
      <c r="B63" s="11" t="s">
        <v>17</v>
      </c>
      <c r="C63" s="12" t="s">
        <v>78</v>
      </c>
      <c r="D63" s="13" t="s">
        <v>7</v>
      </c>
      <c r="E63" s="7" t="s">
        <v>59</v>
      </c>
      <c r="F63" s="24" t="str">
        <f>_xlfn.XLOOKUP('Controls and Grades'!E63,Scoring!$A$1:$A$6,Scoring!$B$1:$B$6)</f>
        <v>F</v>
      </c>
      <c r="G63" s="27"/>
      <c r="H63" s="27"/>
      <c r="I63" s="27"/>
      <c r="J63" s="27"/>
      <c r="K63" s="44"/>
    </row>
    <row r="64" spans="1:11" ht="201" customHeight="1" x14ac:dyDescent="0.2">
      <c r="A64" s="38"/>
      <c r="B64" s="11" t="s">
        <v>114</v>
      </c>
      <c r="C64" s="12" t="s">
        <v>51</v>
      </c>
      <c r="D64" s="13" t="s">
        <v>170</v>
      </c>
      <c r="E64" s="7" t="s">
        <v>59</v>
      </c>
      <c r="F64" s="24" t="str">
        <f>_xlfn.XLOOKUP('Controls and Grades'!E64,Scoring!$A$1:$A$6,Scoring!$B$1:$B$6)</f>
        <v>F</v>
      </c>
      <c r="G64" s="27"/>
      <c r="H64" s="27"/>
      <c r="I64" s="27"/>
      <c r="J64" s="27"/>
      <c r="K64" s="44"/>
    </row>
    <row r="65" spans="1:11" ht="11" customHeight="1" x14ac:dyDescent="0.2">
      <c r="A65" s="17"/>
      <c r="B65" s="18"/>
      <c r="C65" s="18"/>
      <c r="D65" s="18"/>
      <c r="E65" s="30"/>
      <c r="F65" s="18"/>
      <c r="G65" s="30"/>
      <c r="H65" s="30"/>
      <c r="I65" s="30"/>
      <c r="J65" s="30"/>
      <c r="K65" s="18"/>
    </row>
    <row r="66" spans="1:11" ht="58" customHeight="1" x14ac:dyDescent="0.2">
      <c r="A66" s="34" t="s">
        <v>81</v>
      </c>
      <c r="B66" s="11" t="s">
        <v>18</v>
      </c>
      <c r="C66" s="12" t="s">
        <v>51</v>
      </c>
      <c r="D66" s="13" t="s">
        <v>113</v>
      </c>
      <c r="E66" s="7" t="s">
        <v>59</v>
      </c>
      <c r="F66" s="24" t="str">
        <f>_xlfn.XLOOKUP('Controls and Grades'!E66,Scoring!$A$1:$A$6,Scoring!$B$1:$B$6)</f>
        <v>F</v>
      </c>
      <c r="G66" s="27"/>
      <c r="H66" s="27"/>
      <c r="I66" s="27"/>
      <c r="J66" s="27"/>
      <c r="K66" s="36" t="str" cm="1">
        <f t="array" ref="K66">_xlfn.XLOOKUP(ROUND(SUM(AVERAGE(VLOOKUP('Controls and Grades'!F66:F69,Scoring!$B$1:$C$6,2,FALSE))),0),Scoring!C1:C6,Scoring!B1:B6)</f>
        <v>F</v>
      </c>
    </row>
    <row r="67" spans="1:11" ht="69" customHeight="1" x14ac:dyDescent="0.2">
      <c r="A67" s="35"/>
      <c r="B67" s="11" t="s">
        <v>85</v>
      </c>
      <c r="C67" s="12" t="s">
        <v>51</v>
      </c>
      <c r="D67" s="13" t="s">
        <v>171</v>
      </c>
      <c r="E67" s="7" t="s">
        <v>59</v>
      </c>
      <c r="F67" s="24" t="str">
        <f>_xlfn.XLOOKUP('Controls and Grades'!E67,Scoring!$A$1:$A$6,Scoring!$B$1:$B$6)</f>
        <v>F</v>
      </c>
      <c r="G67" s="27"/>
      <c r="H67" s="27"/>
      <c r="I67" s="27"/>
      <c r="J67" s="27"/>
      <c r="K67" s="37"/>
    </row>
    <row r="68" spans="1:11" ht="69" customHeight="1" x14ac:dyDescent="0.2">
      <c r="A68" s="35"/>
      <c r="B68" s="11" t="s">
        <v>108</v>
      </c>
      <c r="C68" s="12" t="s">
        <v>51</v>
      </c>
      <c r="D68" s="13" t="s">
        <v>86</v>
      </c>
      <c r="E68" s="7" t="s">
        <v>59</v>
      </c>
      <c r="F68" s="24" t="str">
        <f>_xlfn.XLOOKUP('Controls and Grades'!E68,Scoring!$A$1:$A$6,Scoring!$B$1:$B$6)</f>
        <v>F</v>
      </c>
      <c r="G68" s="27"/>
      <c r="H68" s="27"/>
      <c r="I68" s="27"/>
      <c r="J68" s="27"/>
      <c r="K68" s="37"/>
    </row>
    <row r="69" spans="1:11" ht="52" customHeight="1" x14ac:dyDescent="0.2">
      <c r="A69" s="35"/>
      <c r="B69" s="11" t="s">
        <v>109</v>
      </c>
      <c r="C69" s="12" t="s">
        <v>51</v>
      </c>
      <c r="D69" s="13" t="s">
        <v>172</v>
      </c>
      <c r="E69" s="7" t="s">
        <v>59</v>
      </c>
      <c r="F69" s="24" t="str">
        <f>_xlfn.XLOOKUP('Controls and Grades'!E69,Scoring!$A$1:$A$6,Scoring!$B$1:$B$6)</f>
        <v>F</v>
      </c>
      <c r="G69" s="27"/>
      <c r="H69" s="27"/>
      <c r="I69" s="27"/>
      <c r="J69" s="27"/>
      <c r="K69" s="37"/>
    </row>
  </sheetData>
  <mergeCells count="10">
    <mergeCell ref="A66:A69"/>
    <mergeCell ref="K66:K69"/>
    <mergeCell ref="A57:A64"/>
    <mergeCell ref="A2:A10"/>
    <mergeCell ref="A12:A47"/>
    <mergeCell ref="A49:A55"/>
    <mergeCell ref="K2:K10"/>
    <mergeCell ref="K12:K47"/>
    <mergeCell ref="K49:K55"/>
    <mergeCell ref="K57:K64"/>
  </mergeCells>
  <phoneticPr fontId="2" type="noConversion"/>
  <conditionalFormatting sqref="K2">
    <cfRule type="cellIs" dxfId="24" priority="6" operator="equal">
      <formula>"F"</formula>
    </cfRule>
    <cfRule type="cellIs" dxfId="23" priority="7" operator="equal">
      <formula>"D"</formula>
    </cfRule>
    <cfRule type="cellIs" dxfId="22" priority="8" operator="equal">
      <formula>"C"</formula>
    </cfRule>
    <cfRule type="cellIs" dxfId="21" priority="9" operator="equal">
      <formula>"B"</formula>
    </cfRule>
    <cfRule type="cellIs" dxfId="20" priority="10" operator="equal">
      <formula>"A"</formula>
    </cfRule>
  </conditionalFormatting>
  <conditionalFormatting sqref="K12">
    <cfRule type="cellIs" dxfId="19" priority="11" operator="equal">
      <formula>"F"</formula>
    </cfRule>
    <cfRule type="cellIs" dxfId="18" priority="12" operator="equal">
      <formula>"D"</formula>
    </cfRule>
    <cfRule type="cellIs" dxfId="17" priority="13" operator="equal">
      <formula>"C"</formula>
    </cfRule>
    <cfRule type="cellIs" dxfId="16" priority="14" operator="equal">
      <formula>"B"</formula>
    </cfRule>
    <cfRule type="cellIs" dxfId="15" priority="15" operator="equal">
      <formula>"A"</formula>
    </cfRule>
  </conditionalFormatting>
  <conditionalFormatting sqref="K49">
    <cfRule type="cellIs" dxfId="14" priority="16" operator="equal">
      <formula>"F"</formula>
    </cfRule>
    <cfRule type="cellIs" dxfId="13" priority="17" operator="equal">
      <formula>"D"</formula>
    </cfRule>
    <cfRule type="cellIs" dxfId="12" priority="18" operator="equal">
      <formula>"C"</formula>
    </cfRule>
    <cfRule type="cellIs" dxfId="11" priority="19" operator="equal">
      <formula>"B"</formula>
    </cfRule>
    <cfRule type="cellIs" dxfId="10" priority="20" operator="equal">
      <formula>"A"</formula>
    </cfRule>
  </conditionalFormatting>
  <conditionalFormatting sqref="K57">
    <cfRule type="cellIs" dxfId="9" priority="26" operator="equal">
      <formula>"F"</formula>
    </cfRule>
    <cfRule type="cellIs" dxfId="8" priority="27" operator="equal">
      <formula>"D"</formula>
    </cfRule>
    <cfRule type="cellIs" dxfId="7" priority="28" operator="equal">
      <formula>"C"</formula>
    </cfRule>
    <cfRule type="cellIs" dxfId="6" priority="29" operator="equal">
      <formula>"B"</formula>
    </cfRule>
    <cfRule type="cellIs" dxfId="5" priority="30" operator="equal">
      <formula>"A"</formula>
    </cfRule>
  </conditionalFormatting>
  <conditionalFormatting sqref="K66">
    <cfRule type="cellIs" dxfId="4" priority="21" operator="equal">
      <formula>"F"</formula>
    </cfRule>
    <cfRule type="cellIs" dxfId="3" priority="22" operator="equal">
      <formula>"D"</formula>
    </cfRule>
    <cfRule type="cellIs" dxfId="2" priority="23" operator="equal">
      <formula>"C"</formula>
    </cfRule>
    <cfRule type="cellIs" dxfId="1" priority="24" operator="equal">
      <formula>"B"</formula>
    </cfRule>
    <cfRule type="cellIs" dxfId="0" priority="25" operator="equal">
      <formula>"A"</formula>
    </cfRule>
  </conditionalFormatting>
  <pageMargins left="0.7" right="0.7" top="0.75" bottom="0.75" header="0.3" footer="0.3"/>
  <pageSetup orientation="portrait" horizontalDpi="0" verticalDpi="0"/>
  <extLst>
    <ext xmlns:x14="http://schemas.microsoft.com/office/spreadsheetml/2009/9/main" uri="{CCE6A557-97BC-4b89-ADB6-D9C93CAAB3DF}">
      <x14:dataValidations xmlns:xm="http://schemas.microsoft.com/office/excel/2006/main" count="2">
        <x14:dataValidation type="list" allowBlank="1" showInputMessage="1" showErrorMessage="1" xr:uid="{31DDA736-3E2B-5B49-BB33-AEE0BC55A19E}">
          <x14:formula1>
            <xm:f>Scoring!$A$53:$A$55</xm:f>
          </x14:formula1>
          <xm:sqref>I57:J64 I66:J69 I2:J10 I12:J47 I49:J55</xm:sqref>
        </x14:dataValidation>
        <x14:dataValidation type="list" allowBlank="1" showInputMessage="1" showErrorMessage="1" xr:uid="{47714B03-0DF4-1548-94CB-ACD5DE27108E}">
          <x14:formula1>
            <xm:f>Scoring!$A$1:$A$6</xm:f>
          </x14:formula1>
          <xm:sqref>E49:E55 E12:E47 E2:E10 E57:E64 E66:E69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071E90-21C9-B14E-B879-9DCD33F58C0B}">
  <dimension ref="A1:H55"/>
  <sheetViews>
    <sheetView workbookViewId="0"/>
  </sheetViews>
  <sheetFormatPr baseColWidth="10" defaultRowHeight="16" x14ac:dyDescent="0.2"/>
  <cols>
    <col min="1" max="1" width="43.5" customWidth="1"/>
    <col min="2" max="3" width="10.83203125" style="3" customWidth="1"/>
    <col min="4" max="6" width="10.83203125" customWidth="1"/>
    <col min="7" max="7" width="10.83203125" style="6"/>
  </cols>
  <sheetData>
    <row r="1" spans="1:4" x14ac:dyDescent="0.2">
      <c r="A1" t="s">
        <v>59</v>
      </c>
      <c r="B1" s="3" t="s">
        <v>61</v>
      </c>
      <c r="C1" s="3">
        <v>0</v>
      </c>
    </row>
    <row r="2" spans="1:4" x14ac:dyDescent="0.2">
      <c r="A2" t="s">
        <v>58</v>
      </c>
      <c r="B2" s="3" t="s">
        <v>62</v>
      </c>
      <c r="C2" s="3">
        <v>1</v>
      </c>
    </row>
    <row r="3" spans="1:4" x14ac:dyDescent="0.2">
      <c r="A3" t="s">
        <v>57</v>
      </c>
      <c r="B3" s="3" t="s">
        <v>63</v>
      </c>
      <c r="C3" s="3">
        <v>2</v>
      </c>
    </row>
    <row r="4" spans="1:4" x14ac:dyDescent="0.2">
      <c r="A4" t="s">
        <v>56</v>
      </c>
      <c r="B4" s="3" t="s">
        <v>64</v>
      </c>
      <c r="C4" s="3">
        <v>3</v>
      </c>
    </row>
    <row r="5" spans="1:4" x14ac:dyDescent="0.2">
      <c r="A5" t="s">
        <v>60</v>
      </c>
      <c r="B5" s="3" t="s">
        <v>65</v>
      </c>
      <c r="C5" s="3">
        <v>4</v>
      </c>
    </row>
    <row r="6" spans="1:4" x14ac:dyDescent="0.2">
      <c r="A6" t="s">
        <v>175</v>
      </c>
      <c r="B6" s="3" t="s">
        <v>65</v>
      </c>
      <c r="C6" s="3">
        <v>4</v>
      </c>
    </row>
    <row r="9" spans="1:4" x14ac:dyDescent="0.2">
      <c r="A9" s="4" t="s">
        <v>66</v>
      </c>
    </row>
    <row r="10" spans="1:4" x14ac:dyDescent="0.2">
      <c r="A10" t="s">
        <v>0</v>
      </c>
      <c r="B10" s="5" cm="1">
        <f t="array" ref="B10">SUM(AVERAGE(VLOOKUP('Controls and Grades'!F2:F10,Scoring!$B$1:$C$5,2,FALSE)))</f>
        <v>0</v>
      </c>
      <c r="C10" s="5" t="str">
        <f>'Controls and Grades'!K2</f>
        <v>F</v>
      </c>
      <c r="D10" t="str">
        <f>_xlfn.CONCAT("Grade: ",C10, "  (",ROUND(B10,1),"/4.0)")</f>
        <v>Grade: F  (0/4.0)</v>
      </c>
    </row>
    <row r="11" spans="1:4" x14ac:dyDescent="0.2">
      <c r="A11" t="s">
        <v>10</v>
      </c>
      <c r="B11" s="5" cm="1">
        <f t="array" ref="B11">SUM(AVERAGE(VLOOKUP('Controls and Grades'!F12:F47,Scoring!$B$1:$C$5,2,FALSE)))</f>
        <v>0</v>
      </c>
      <c r="C11" s="5" t="str">
        <f>'Controls and Grades'!K12</f>
        <v>F</v>
      </c>
      <c r="D11" t="str">
        <f t="shared" ref="D11:D14" si="0">_xlfn.CONCAT("Grade: ",C11, "  (",ROUND(B11,1),"/4.0)")</f>
        <v>Grade: F  (0/4.0)</v>
      </c>
    </row>
    <row r="12" spans="1:4" x14ac:dyDescent="0.2">
      <c r="A12" t="s">
        <v>9</v>
      </c>
      <c r="B12" s="5" cm="1">
        <f t="array" ref="B12">SUM(AVERAGE(VLOOKUP('Controls and Grades'!F49:F55,Scoring!$B$1:$C$5,2,FALSE)))</f>
        <v>0</v>
      </c>
      <c r="C12" s="5" t="str">
        <f>'Controls and Grades'!K49</f>
        <v>F</v>
      </c>
      <c r="D12" t="str">
        <f t="shared" si="0"/>
        <v>Grade: F  (0/4.0)</v>
      </c>
    </row>
    <row r="13" spans="1:4" x14ac:dyDescent="0.2">
      <c r="A13" t="s">
        <v>4</v>
      </c>
      <c r="B13" s="5" cm="1">
        <f t="array" ref="B13">SUM(AVERAGE(VLOOKUP('Controls and Grades'!F57:F64,Scoring!$B$1:$C$5,2,FALSE)))</f>
        <v>0</v>
      </c>
      <c r="C13" s="5" t="str">
        <f>'Controls and Grades'!K57</f>
        <v>F</v>
      </c>
      <c r="D13" t="str">
        <f t="shared" si="0"/>
        <v>Grade: F  (0/4.0)</v>
      </c>
    </row>
    <row r="14" spans="1:4" x14ac:dyDescent="0.2">
      <c r="A14" t="s">
        <v>8</v>
      </c>
      <c r="B14" s="5" cm="1">
        <f t="array" ref="B14">SUM(AVERAGE(VLOOKUP('Controls and Grades'!F66:F69,Scoring!$B$1:$C$5,2,FALSE)))</f>
        <v>0</v>
      </c>
      <c r="C14" s="5" t="str">
        <f>'Controls and Grades'!K66</f>
        <v>F</v>
      </c>
      <c r="D14" t="str">
        <f t="shared" si="0"/>
        <v>Grade: F  (0/4.0)</v>
      </c>
    </row>
    <row r="15" spans="1:4" x14ac:dyDescent="0.2">
      <c r="B15" s="5"/>
      <c r="C15" s="5"/>
    </row>
    <row r="16" spans="1:4" x14ac:dyDescent="0.2">
      <c r="B16" s="5"/>
      <c r="C16" s="5"/>
    </row>
    <row r="17" spans="1:6" x14ac:dyDescent="0.2">
      <c r="A17" s="4" t="s">
        <v>69</v>
      </c>
      <c r="B17" s="5"/>
      <c r="C17" s="5"/>
    </row>
    <row r="18" spans="1:6" x14ac:dyDescent="0.2">
      <c r="A18" t="s">
        <v>0</v>
      </c>
      <c r="B18" s="5" t="s">
        <v>65</v>
      </c>
      <c r="C18" s="3">
        <f>COUNTIFS('Controls and Grades'!$B$2:$B$69,$D18,'Controls and Grades'!$F$2:$F$69,$B18)</f>
        <v>0</v>
      </c>
      <c r="D18" s="6" t="s">
        <v>70</v>
      </c>
      <c r="E18" s="5"/>
      <c r="F18" s="5"/>
    </row>
    <row r="19" spans="1:6" x14ac:dyDescent="0.2">
      <c r="B19" s="5" t="s">
        <v>64</v>
      </c>
      <c r="C19" s="3">
        <f>COUNTIFS('Controls and Grades'!$B$2:$B$69,$D19,'Controls and Grades'!$F$2:$F$69,$B19)</f>
        <v>0</v>
      </c>
      <c r="D19" s="6" t="s">
        <v>70</v>
      </c>
      <c r="E19" s="5"/>
      <c r="F19" s="5"/>
    </row>
    <row r="20" spans="1:6" x14ac:dyDescent="0.2">
      <c r="B20" s="5" t="s">
        <v>63</v>
      </c>
      <c r="C20" s="3">
        <f>COUNTIFS('Controls and Grades'!$B$2:$B$69,$D20,'Controls and Grades'!$F$2:$F$69,$B20)</f>
        <v>0</v>
      </c>
      <c r="D20" s="6" t="s">
        <v>70</v>
      </c>
      <c r="E20" s="5"/>
      <c r="F20" s="5"/>
    </row>
    <row r="21" spans="1:6" x14ac:dyDescent="0.2">
      <c r="B21" s="5" t="s">
        <v>62</v>
      </c>
      <c r="C21" s="3">
        <f>COUNTIFS('Controls and Grades'!$B$2:$B$69,$D21,'Controls and Grades'!$F$2:$F$69,$B21)</f>
        <v>0</v>
      </c>
      <c r="D21" s="6" t="s">
        <v>70</v>
      </c>
      <c r="E21" s="5"/>
      <c r="F21" s="5"/>
    </row>
    <row r="22" spans="1:6" x14ac:dyDescent="0.2">
      <c r="B22" s="5" t="s">
        <v>61</v>
      </c>
      <c r="C22" s="3">
        <f>COUNTIFS('Controls and Grades'!$B$2:$B$69,$D22,'Controls and Grades'!$F$2:$F$69,$B22)</f>
        <v>9</v>
      </c>
      <c r="D22" s="6" t="s">
        <v>70</v>
      </c>
      <c r="E22" s="5"/>
      <c r="F22" s="5"/>
    </row>
    <row r="23" spans="1:6" x14ac:dyDescent="0.2">
      <c r="A23" t="s">
        <v>10</v>
      </c>
      <c r="B23" s="5" t="s">
        <v>65</v>
      </c>
      <c r="C23" s="3">
        <f>COUNTIFS('Controls and Grades'!$B$2:$B$69,$D23,'Controls and Grades'!$F$2:$F$69,$B23)</f>
        <v>0</v>
      </c>
      <c r="D23" s="6" t="s">
        <v>74</v>
      </c>
      <c r="E23" s="6"/>
      <c r="F23" s="5"/>
    </row>
    <row r="24" spans="1:6" x14ac:dyDescent="0.2">
      <c r="B24" s="5" t="s">
        <v>64</v>
      </c>
      <c r="C24" s="3">
        <f>COUNTIFS('Controls and Grades'!$B$2:$B$69,$D24,'Controls and Grades'!$F$2:$F$69,$B24)</f>
        <v>0</v>
      </c>
      <c r="D24" s="6" t="s">
        <v>74</v>
      </c>
      <c r="E24" s="6"/>
      <c r="F24" s="5"/>
    </row>
    <row r="25" spans="1:6" x14ac:dyDescent="0.2">
      <c r="B25" s="5" t="s">
        <v>63</v>
      </c>
      <c r="C25" s="3">
        <f>COUNTIFS('Controls and Grades'!$B$2:$B$69,$D25,'Controls and Grades'!$F$2:$F$69,$B25)</f>
        <v>0</v>
      </c>
      <c r="D25" s="6" t="s">
        <v>74</v>
      </c>
      <c r="E25" s="6"/>
      <c r="F25" s="5"/>
    </row>
    <row r="26" spans="1:6" x14ac:dyDescent="0.2">
      <c r="B26" s="5" t="s">
        <v>62</v>
      </c>
      <c r="C26" s="3">
        <f>COUNTIFS('Controls and Grades'!$B$2:$B$69,$D26,'Controls and Grades'!$F$2:$F$69,$B26)</f>
        <v>0</v>
      </c>
      <c r="D26" s="6" t="s">
        <v>74</v>
      </c>
      <c r="E26" s="6"/>
      <c r="F26" s="5"/>
    </row>
    <row r="27" spans="1:6" x14ac:dyDescent="0.2">
      <c r="B27" s="5" t="s">
        <v>61</v>
      </c>
      <c r="C27" s="3">
        <f>COUNTIFS('Controls and Grades'!$B$2:$B$69,$D27,'Controls and Grades'!$F$2:$F$69,$B27)</f>
        <v>36</v>
      </c>
      <c r="D27" s="6" t="s">
        <v>74</v>
      </c>
      <c r="E27" s="6"/>
      <c r="F27" s="5"/>
    </row>
    <row r="28" spans="1:6" x14ac:dyDescent="0.2">
      <c r="A28" t="s">
        <v>9</v>
      </c>
      <c r="B28" s="5" t="s">
        <v>65</v>
      </c>
      <c r="C28" s="3">
        <f>COUNTIFS('Controls and Grades'!$B$2:$B$69,$D28,'Controls and Grades'!$F$2:$F$69,$B28)</f>
        <v>0</v>
      </c>
      <c r="D28" s="6" t="s">
        <v>71</v>
      </c>
      <c r="E28" s="5"/>
      <c r="F28" s="5"/>
    </row>
    <row r="29" spans="1:6" x14ac:dyDescent="0.2">
      <c r="B29" s="5" t="s">
        <v>64</v>
      </c>
      <c r="C29" s="3">
        <f>COUNTIFS('Controls and Grades'!$B$2:$B$69,$D29,'Controls and Grades'!$F$2:$F$69,$B29)</f>
        <v>0</v>
      </c>
      <c r="D29" s="6" t="s">
        <v>71</v>
      </c>
      <c r="E29" s="5"/>
      <c r="F29" s="5"/>
    </row>
    <row r="30" spans="1:6" x14ac:dyDescent="0.2">
      <c r="B30" s="5" t="s">
        <v>63</v>
      </c>
      <c r="C30" s="3">
        <f>COUNTIFS('Controls and Grades'!$B$2:$B$69,$D30,'Controls and Grades'!$F$2:$F$69,$B30)</f>
        <v>0</v>
      </c>
      <c r="D30" s="6" t="s">
        <v>71</v>
      </c>
      <c r="E30" s="5"/>
      <c r="F30" s="5"/>
    </row>
    <row r="31" spans="1:6" x14ac:dyDescent="0.2">
      <c r="B31" s="5" t="s">
        <v>62</v>
      </c>
      <c r="C31" s="3">
        <f>COUNTIFS('Controls and Grades'!$B$2:$B$69,$D31,'Controls and Grades'!$F$2:$F$69,$B31)</f>
        <v>0</v>
      </c>
      <c r="D31" s="6" t="s">
        <v>71</v>
      </c>
      <c r="E31" s="5"/>
      <c r="F31" s="5"/>
    </row>
    <row r="32" spans="1:6" x14ac:dyDescent="0.2">
      <c r="B32" s="5" t="s">
        <v>61</v>
      </c>
      <c r="C32" s="3">
        <f>COUNTIFS('Controls and Grades'!$B$2:$B$69,$D32,'Controls and Grades'!$F$2:$F$69,$B32)</f>
        <v>7</v>
      </c>
      <c r="D32" s="6" t="s">
        <v>71</v>
      </c>
      <c r="E32" s="5"/>
      <c r="F32" s="5"/>
    </row>
    <row r="33" spans="1:7" x14ac:dyDescent="0.2">
      <c r="A33" t="s">
        <v>4</v>
      </c>
      <c r="B33" s="5" t="s">
        <v>65</v>
      </c>
      <c r="C33" s="3">
        <f>COUNTIFS('Controls and Grades'!$B$2:$B$69,$D33,'Controls and Grades'!$F$2:$F$69,$B33)</f>
        <v>0</v>
      </c>
      <c r="D33" s="6" t="s">
        <v>73</v>
      </c>
      <c r="E33" s="5"/>
      <c r="F33" s="5"/>
    </row>
    <row r="34" spans="1:7" x14ac:dyDescent="0.2">
      <c r="B34" s="5" t="s">
        <v>64</v>
      </c>
      <c r="C34" s="3">
        <f>COUNTIFS('Controls and Grades'!$B$2:$B$69,$D34,'Controls and Grades'!$F$2:$F$69,$B34)</f>
        <v>0</v>
      </c>
      <c r="D34" s="6" t="s">
        <v>73</v>
      </c>
      <c r="E34" s="5"/>
      <c r="F34" s="5"/>
    </row>
    <row r="35" spans="1:7" x14ac:dyDescent="0.2">
      <c r="B35" s="5" t="s">
        <v>63</v>
      </c>
      <c r="C35" s="3">
        <f>COUNTIFS('Controls and Grades'!$B$2:$B$69,$D35,'Controls and Grades'!$F$2:$F$69,$B35)</f>
        <v>0</v>
      </c>
      <c r="D35" s="6" t="s">
        <v>73</v>
      </c>
      <c r="E35" s="5"/>
      <c r="F35" s="5"/>
    </row>
    <row r="36" spans="1:7" x14ac:dyDescent="0.2">
      <c r="B36" s="5" t="s">
        <v>62</v>
      </c>
      <c r="C36" s="3">
        <f>COUNTIFS('Controls and Grades'!$B$2:$B$69,$D36,'Controls and Grades'!$F$2:$F$69,$B36)</f>
        <v>0</v>
      </c>
      <c r="D36" s="6" t="s">
        <v>73</v>
      </c>
      <c r="E36" s="5"/>
      <c r="F36" s="5"/>
    </row>
    <row r="37" spans="1:7" x14ac:dyDescent="0.2">
      <c r="B37" s="5" t="s">
        <v>61</v>
      </c>
      <c r="C37" s="3">
        <f>COUNTIFS('Controls and Grades'!$B$2:$B$69,$D37,'Controls and Grades'!$F$2:$F$69,$B37)</f>
        <v>8</v>
      </c>
      <c r="D37" s="6" t="s">
        <v>73</v>
      </c>
      <c r="E37" s="5"/>
      <c r="F37" s="5"/>
    </row>
    <row r="38" spans="1:7" x14ac:dyDescent="0.2">
      <c r="A38" t="s">
        <v>8</v>
      </c>
      <c r="B38" s="5" t="s">
        <v>65</v>
      </c>
      <c r="C38" s="3">
        <f>COUNTIFS('Controls and Grades'!$B$2:$B$69,$D38,'Controls and Grades'!$F$2:$F$69,$B38)</f>
        <v>0</v>
      </c>
      <c r="D38" s="6" t="s">
        <v>72</v>
      </c>
      <c r="E38" s="5"/>
      <c r="F38" s="5"/>
    </row>
    <row r="39" spans="1:7" x14ac:dyDescent="0.2">
      <c r="B39" s="5" t="s">
        <v>64</v>
      </c>
      <c r="C39" s="3">
        <f>COUNTIFS('Controls and Grades'!$B$2:$B$69,$D39,'Controls and Grades'!$F$2:$F$69,$B39)</f>
        <v>0</v>
      </c>
      <c r="D39" s="6" t="s">
        <v>72</v>
      </c>
      <c r="E39" s="5"/>
      <c r="F39" s="5"/>
    </row>
    <row r="40" spans="1:7" x14ac:dyDescent="0.2">
      <c r="B40" s="5" t="s">
        <v>63</v>
      </c>
      <c r="C40" s="3">
        <f>COUNTIFS('Controls and Grades'!$B$2:$B$69,$D40,'Controls and Grades'!$F$2:$F$69,$B40)</f>
        <v>0</v>
      </c>
      <c r="D40" s="6" t="s">
        <v>72</v>
      </c>
      <c r="E40" s="5"/>
      <c r="F40" s="5"/>
    </row>
    <row r="41" spans="1:7" x14ac:dyDescent="0.2">
      <c r="B41" s="5" t="s">
        <v>62</v>
      </c>
      <c r="C41" s="3">
        <f>COUNTIFS('Controls and Grades'!$B$2:$B$69,$D41,'Controls and Grades'!$F$2:$F$69,$B41)</f>
        <v>0</v>
      </c>
      <c r="D41" s="6" t="s">
        <v>72</v>
      </c>
      <c r="E41" s="5"/>
      <c r="F41" s="5"/>
    </row>
    <row r="42" spans="1:7" x14ac:dyDescent="0.2">
      <c r="B42" s="5" t="s">
        <v>61</v>
      </c>
      <c r="C42" s="3">
        <f>COUNTIFS('Controls and Grades'!$B$2:$B$69,$D42,'Controls and Grades'!$F$2:$F$69,$B42)</f>
        <v>4</v>
      </c>
      <c r="D42" s="6" t="s">
        <v>72</v>
      </c>
    </row>
    <row r="45" spans="1:7" x14ac:dyDescent="0.2">
      <c r="A45" s="4" t="s">
        <v>68</v>
      </c>
    </row>
    <row r="46" spans="1:7" x14ac:dyDescent="0.2">
      <c r="B46" s="3" t="s">
        <v>65</v>
      </c>
      <c r="C46" s="3" t="s">
        <v>64</v>
      </c>
      <c r="D46" s="3" t="s">
        <v>63</v>
      </c>
      <c r="E46" s="3" t="s">
        <v>62</v>
      </c>
      <c r="F46" s="3" t="s">
        <v>61</v>
      </c>
    </row>
    <row r="47" spans="1:7" x14ac:dyDescent="0.2">
      <c r="A47" t="s">
        <v>51</v>
      </c>
      <c r="B47" s="3">
        <f>COUNTIFS('Controls and Grades'!$C$2:$C$69,$A47,'Controls and Grades'!$F$2:$F$69,Scoring!B$46)</f>
        <v>0</v>
      </c>
      <c r="C47" s="3">
        <f>COUNTIFS('Controls and Grades'!$C$2:$C$69,$A47,'Controls and Grades'!$F$2:$F$69,Scoring!C$46)</f>
        <v>0</v>
      </c>
      <c r="D47" s="3">
        <f>COUNTIFS('Controls and Grades'!$C$2:$C$69,$A47,'Controls and Grades'!$F$2:$F$69,Scoring!D$46)</f>
        <v>0</v>
      </c>
      <c r="E47" s="3">
        <f>COUNTIFS('Controls and Grades'!$C$2:$C$69,$A47,'Controls and Grades'!$F$2:$F$69,Scoring!E$46)</f>
        <v>0</v>
      </c>
      <c r="F47" s="3">
        <f>COUNTIFS('Controls and Grades'!$C$2:$C$69,$A47,'Controls and Grades'!$F$2:$F$69,Scoring!F$46)</f>
        <v>28</v>
      </c>
      <c r="G47" s="3">
        <f>COUNTIFS('Controls and Grades'!$C$2:$C$69, Scoring!A47)</f>
        <v>28</v>
      </c>
    </row>
    <row r="48" spans="1:7" x14ac:dyDescent="0.2">
      <c r="A48" t="s">
        <v>78</v>
      </c>
      <c r="B48" s="3">
        <f>COUNTIFS('Controls and Grades'!$C$2:$C$69,$A48,'Controls and Grades'!$F$2:$F$69,Scoring!B$46)</f>
        <v>0</v>
      </c>
      <c r="C48" s="3">
        <f>COUNTIFS('Controls and Grades'!$C$2:$C$69,$A48,'Controls and Grades'!$F$2:$F$69,Scoring!C$46)</f>
        <v>0</v>
      </c>
      <c r="D48" s="3">
        <f>COUNTIFS('Controls and Grades'!$C$2:$C$69,$A48,'Controls and Grades'!$F$2:$F$69,Scoring!D$46)</f>
        <v>0</v>
      </c>
      <c r="E48" s="3">
        <f>COUNTIFS('Controls and Grades'!$C$2:$C$69,$A48,'Controls and Grades'!$F$2:$F$69,Scoring!E$46)</f>
        <v>0</v>
      </c>
      <c r="F48" s="3">
        <f>COUNTIFS('Controls and Grades'!$C$2:$C$69,$A48,'Controls and Grades'!$F$2:$F$69,Scoring!F$46)</f>
        <v>18</v>
      </c>
      <c r="G48" s="3">
        <f>COUNTIFS('Controls and Grades'!$C$2:$C$69, Scoring!A48)</f>
        <v>18</v>
      </c>
    </row>
    <row r="49" spans="1:8" x14ac:dyDescent="0.2">
      <c r="A49" t="s">
        <v>79</v>
      </c>
      <c r="B49" s="3">
        <f>COUNTIFS('Controls and Grades'!$C$2:$C$69,$A49,'Controls and Grades'!$F$2:$F$69,Scoring!B$46)</f>
        <v>0</v>
      </c>
      <c r="C49" s="3">
        <f>COUNTIFS('Controls and Grades'!$C$2:$C$69,$A49,'Controls and Grades'!$F$2:$F$69,Scoring!C$46)</f>
        <v>0</v>
      </c>
      <c r="D49" s="3">
        <f>COUNTIFS('Controls and Grades'!$C$2:$C$69,$A49,'Controls and Grades'!$F$2:$F$69,Scoring!D$46)</f>
        <v>0</v>
      </c>
      <c r="E49" s="3">
        <f>COUNTIFS('Controls and Grades'!$C$2:$C$69,$A49,'Controls and Grades'!$F$2:$F$69,Scoring!E$46)</f>
        <v>0</v>
      </c>
      <c r="F49" s="3">
        <f>COUNTIFS('Controls and Grades'!$C$2:$C$69,$A49,'Controls and Grades'!$F$2:$F$69,Scoring!F$46)</f>
        <v>18</v>
      </c>
      <c r="G49" s="3">
        <f>COUNTIFS('Controls and Grades'!$C$2:$C$69, Scoring!A49)</f>
        <v>18</v>
      </c>
    </row>
    <row r="50" spans="1:8" x14ac:dyDescent="0.2">
      <c r="B50" s="3">
        <f>SUM(B47:B49)</f>
        <v>0</v>
      </c>
      <c r="C50" s="3">
        <f t="shared" ref="C50:F50" si="1">SUM(C47:C49)</f>
        <v>0</v>
      </c>
      <c r="D50" s="3">
        <f t="shared" si="1"/>
        <v>0</v>
      </c>
      <c r="E50" s="3">
        <f t="shared" si="1"/>
        <v>0</v>
      </c>
      <c r="F50" s="3">
        <f t="shared" si="1"/>
        <v>64</v>
      </c>
      <c r="G50" s="3" t="s">
        <v>67</v>
      </c>
      <c r="H50" s="3"/>
    </row>
    <row r="52" spans="1:8" x14ac:dyDescent="0.2">
      <c r="A52" s="4" t="s">
        <v>92</v>
      </c>
    </row>
    <row r="53" spans="1:8" x14ac:dyDescent="0.2">
      <c r="A53" t="s">
        <v>93</v>
      </c>
    </row>
    <row r="54" spans="1:8" x14ac:dyDescent="0.2">
      <c r="A54" t="s">
        <v>94</v>
      </c>
    </row>
    <row r="55" spans="1:8" x14ac:dyDescent="0.2">
      <c r="A55" t="s">
        <v>95</v>
      </c>
    </row>
  </sheetData>
  <sheetProtection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Overview and Charts</vt:lpstr>
      <vt:lpstr>Controls and Grades</vt:lpstr>
      <vt:lpstr>Scoring</vt:lpstr>
    </vt:vector>
  </TitlesOfParts>
  <Manager/>
  <Company>Rule4</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Rule4 Ransomware Readiness Tool</dc:title>
  <dc:subject/>
  <dc:creator>Paul Nelson</dc:creator>
  <cp:keywords/>
  <dc:description>https://github.com/Rule4Inc/ransomware-readiness</dc:description>
  <cp:lastModifiedBy>Paul Nelson</cp:lastModifiedBy>
  <dcterms:created xsi:type="dcterms:W3CDTF">2021-05-14T19:28:57Z</dcterms:created>
  <dcterms:modified xsi:type="dcterms:W3CDTF">2023-11-09T22:52:22Z</dcterms:modified>
  <cp:category/>
</cp:coreProperties>
</file>